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75" windowHeight="6885" tabRatio="589" activeTab="0"/>
  </bookViews>
  <sheets>
    <sheet name="vrednost dodatkov" sheetId="1" r:id="rId1"/>
    <sheet name="IB-NOVA RAZDELITEV UR" sheetId="2" state="hidden" r:id="rId2"/>
    <sheet name="kk" sheetId="3" state="hidden" r:id="rId3"/>
    <sheet name="ure-kl+ol" sheetId="4" state="hidden" r:id="rId4"/>
  </sheets>
  <definedNames>
    <definedName name="_xlnm.Print_Area" localSheetId="0">'vrednost dodatkov'!$A$1:$T$37</definedName>
    <definedName name="_xlnm.Print_Titles" localSheetId="0">'vrednost dodatkov'!$A:$A</definedName>
  </definedNames>
  <calcPr fullCalcOnLoad="1"/>
</workbook>
</file>

<file path=xl/sharedStrings.xml><?xml version="1.0" encoding="utf-8"?>
<sst xmlns="http://schemas.openxmlformats.org/spreadsheetml/2006/main" count="254" uniqueCount="107">
  <si>
    <t>ef</t>
  </si>
  <si>
    <t>on</t>
  </si>
  <si>
    <t>pp</t>
  </si>
  <si>
    <t xml:space="preserve">               nedelje in prazniki</t>
  </si>
  <si>
    <t xml:space="preserve">                              delavniki</t>
  </si>
  <si>
    <t>ned., prazn. in delavn.</t>
  </si>
  <si>
    <t>(6-22)</t>
  </si>
  <si>
    <t>(22-6)</t>
  </si>
  <si>
    <t>(20-22)</t>
  </si>
  <si>
    <t xml:space="preserve">       (6-22-6,20-22-6)</t>
  </si>
  <si>
    <t>dodatkov za</t>
  </si>
  <si>
    <t xml:space="preserve">dežurstvo </t>
  </si>
  <si>
    <t>KRAJ</t>
  </si>
  <si>
    <t>(Vse ure)</t>
  </si>
  <si>
    <t>CELJE</t>
  </si>
  <si>
    <t>IL.BISTRICA</t>
  </si>
  <si>
    <t>KOPER</t>
  </si>
  <si>
    <t>Skupaj Koper</t>
  </si>
  <si>
    <t>KRANJ</t>
  </si>
  <si>
    <t xml:space="preserve">KRŠKO </t>
  </si>
  <si>
    <t>KAMNIK</t>
  </si>
  <si>
    <t>KOČEVJE</t>
  </si>
  <si>
    <t>RIBNICA</t>
  </si>
  <si>
    <t>LJUBLJANA</t>
  </si>
  <si>
    <t>TRBOVLJE</t>
  </si>
  <si>
    <t>Skupaj Ljubljana</t>
  </si>
  <si>
    <t>MARIBOR</t>
  </si>
  <si>
    <t>ORMOŽ</t>
  </si>
  <si>
    <t>JAVNA LEK.PTUJ</t>
  </si>
  <si>
    <t>ZAS.LEK.TOPLEK</t>
  </si>
  <si>
    <t>SL.BISTRICA</t>
  </si>
  <si>
    <t>Skupaj Maribor</t>
  </si>
  <si>
    <t>M.SOBOTA</t>
  </si>
  <si>
    <t>AJDOVŠČINA</t>
  </si>
  <si>
    <t>N.GORICA</t>
  </si>
  <si>
    <t>TOLMIN</t>
  </si>
  <si>
    <t>Skupaj Nova Gorica</t>
  </si>
  <si>
    <t>NOVO MESTO</t>
  </si>
  <si>
    <t>RAVNE</t>
  </si>
  <si>
    <t>VELENJE</t>
  </si>
  <si>
    <t xml:space="preserve">VSE SKUPAJ </t>
  </si>
  <si>
    <t>Spremembe v obseg dežurstva za področni dogovor za lekarniško dejavnost v letu 1998</t>
  </si>
  <si>
    <t>Strukturni</t>
  </si>
  <si>
    <t>delež/100</t>
  </si>
  <si>
    <t>Javna lekarna Ptuj</t>
  </si>
  <si>
    <t>Zasebna lekarna Toplek</t>
  </si>
  <si>
    <t>Javna lekarna Il. Bistrica</t>
  </si>
  <si>
    <t>Lekarna Pivka</t>
  </si>
  <si>
    <t>Povpre~ni kvalifikacijski koli~nik</t>
  </si>
  <si>
    <t>[t.del iz ur</t>
  </si>
  <si>
    <t>KV koli~nik</t>
  </si>
  <si>
    <t>EED</t>
  </si>
  <si>
    <t>diplomirani farmacevt</t>
  </si>
  <si>
    <t>farmacevtski tehnik</t>
  </si>
  <si>
    <t>administrativno tehni~ni delavec</t>
  </si>
  <si>
    <t>Dogovor 2000</t>
  </si>
  <si>
    <t>[t.zaposlenih</t>
  </si>
  <si>
    <t>KPR 2000</t>
  </si>
  <si>
    <t>porast KPR (%)</t>
  </si>
  <si>
    <t>KPR izra~unan 2000</t>
  </si>
  <si>
    <t>standardna struktura Dogovor</t>
  </si>
  <si>
    <t>farmacevt receptar</t>
  </si>
  <si>
    <t>strokovni delavci</t>
  </si>
  <si>
    <t>lekarni{ki delavci</t>
  </si>
  <si>
    <t>ZZZS - PAO</t>
  </si>
  <si>
    <t>KRA[KE LEKARNE</t>
  </si>
  <si>
    <t xml:space="preserve">DE@URSTVO </t>
  </si>
  <si>
    <t>iz priloge 1k PD za lekarne</t>
  </si>
  <si>
    <t>iz pril k pog. za leto 1999</t>
  </si>
  <si>
    <t>9-11+18-19</t>
  </si>
  <si>
    <t>20-22</t>
  </si>
  <si>
    <t>IB</t>
  </si>
  <si>
    <t>PO</t>
  </si>
  <si>
    <t>SE</t>
  </si>
  <si>
    <t>skupaj</t>
  </si>
  <si>
    <t>nova priloga k pogodbi</t>
  </si>
  <si>
    <t>OBALNE LEKARNE</t>
  </si>
  <si>
    <t>DE@URSTVO</t>
  </si>
  <si>
    <t>KP</t>
  </si>
  <si>
    <t>LU</t>
  </si>
  <si>
    <t>SKUPAJ po PD KL+OL</t>
  </si>
  <si>
    <t>SKUPAJ NOVO kl+ol</t>
  </si>
  <si>
    <t>RAZLIKA</t>
  </si>
  <si>
    <t>prazniki</t>
  </si>
  <si>
    <t>dež.</t>
  </si>
  <si>
    <t>urna postavka v  €</t>
  </si>
  <si>
    <t>nedelje</t>
  </si>
  <si>
    <t>delavniki</t>
  </si>
  <si>
    <t xml:space="preserve">         nedelje</t>
  </si>
  <si>
    <t xml:space="preserve">       6-22</t>
  </si>
  <si>
    <t xml:space="preserve">        22-6</t>
  </si>
  <si>
    <t xml:space="preserve">         prazniki</t>
  </si>
  <si>
    <t xml:space="preserve">         delovniki</t>
  </si>
  <si>
    <t xml:space="preserve">       20-22</t>
  </si>
  <si>
    <t xml:space="preserve">vrednost </t>
  </si>
  <si>
    <t>Skupaj Ravne na K.</t>
  </si>
  <si>
    <t>Obseg dežurstva v letnem merilu
(upoštevani vsi dodatki)</t>
  </si>
  <si>
    <t>Priloga LEK IIc - 2</t>
  </si>
  <si>
    <t>304 delovnikov</t>
  </si>
  <si>
    <t xml:space="preserve"> cene 
1.4.2010 </t>
  </si>
  <si>
    <t>46 nedelj</t>
  </si>
  <si>
    <t>15 praznikov</t>
  </si>
  <si>
    <t xml:space="preserve"> cene 58.čl.
1.4.2010 </t>
  </si>
  <si>
    <t>SD 2010</t>
  </si>
  <si>
    <t>razlika</t>
  </si>
  <si>
    <t>predlog</t>
  </si>
  <si>
    <t>IDRIJA+CERKNICA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</si>
</sst>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Ł&quot;#,##0;\-&quot;Ł&quot;#,##0"/>
    <numFmt numFmtId="173" formatCode="&quot;Ł&quot;#,##0;[Red]\-&quot;Ł&quot;#,##0"/>
    <numFmt numFmtId="174" formatCode="&quot;Ł&quot;#,##0.00;\-&quot;Ł&quot;#,##0.00"/>
    <numFmt numFmtId="175" formatCode="&quot;Ł&quot;#,##0.00;[Red]\-&quot;Ł&quot;#,##0.00"/>
    <numFmt numFmtId="176" formatCode="_-&quot;Ł&quot;* #,##0_-;\-&quot;Ł&quot;* #,##0_-;_-&quot;Ł&quot;* &quot;-&quot;_-;_-@_-"/>
    <numFmt numFmtId="177" formatCode="_-* #,##0_-;\-* #,##0_-;_-* &quot;-&quot;_-;_-@_-"/>
    <numFmt numFmtId="178" formatCode="_-&quot;Ł&quot;* #,##0.00_-;\-&quot;Ł&quot;* #,##0.00_-;_-&quot;Ł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\ _S_I_T;\-#,##0.000\ _S_I_T"/>
    <numFmt numFmtId="190" formatCode="General_)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0.000"/>
    <numFmt numFmtId="197" formatCode="0.0"/>
    <numFmt numFmtId="198" formatCode="0.00000"/>
    <numFmt numFmtId="199" formatCode="0.0000"/>
    <numFmt numFmtId="200" formatCode="_-* #,##0_-;\-* #,##0_-;_-* &quot;-&quot;??_-;_-@_-"/>
    <numFmt numFmtId="201" formatCode="_-* #,##0.000_-;\-* #,##0.000_-;_-* &quot;-&quot;??_-;_-@_-"/>
    <numFmt numFmtId="202" formatCode="&quot;True&quot;;&quot;True&quot;;&quot;False&quot;"/>
    <numFmt numFmtId="203" formatCode="&quot;On&quot;;&quot;On&quot;;&quot;Off&quot;"/>
  </numFmts>
  <fonts count="2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color indexed="12"/>
      <name val="Arial CE"/>
      <family val="2"/>
    </font>
    <font>
      <sz val="10"/>
      <name val="Arial CE SLO"/>
      <family val="2"/>
    </font>
    <font>
      <b/>
      <sz val="10"/>
      <color indexed="10"/>
      <name val="Arial CE"/>
      <family val="0"/>
    </font>
    <font>
      <b/>
      <sz val="10"/>
      <name val="Arial CE SLO"/>
      <family val="2"/>
    </font>
    <font>
      <b/>
      <sz val="10"/>
      <name val="Arial"/>
      <family val="0"/>
    </font>
    <font>
      <b/>
      <sz val="10"/>
      <color indexed="12"/>
      <name val="Arial CE SLO"/>
      <family val="2"/>
    </font>
    <font>
      <sz val="10"/>
      <color indexed="10"/>
      <name val="Arial CE SLO"/>
      <family val="2"/>
    </font>
    <font>
      <b/>
      <u val="single"/>
      <sz val="10"/>
      <name val="Arial CE SLO"/>
      <family val="0"/>
    </font>
    <font>
      <b/>
      <u val="single"/>
      <sz val="10"/>
      <color indexed="12"/>
      <name val="Arial CE SLO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indexed="10"/>
      <name val="Arial Narrow"/>
      <family val="2"/>
    </font>
    <font>
      <b/>
      <i/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97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2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7" fillId="0" borderId="0" xfId="0" applyFont="1" applyAlignment="1">
      <alignment/>
    </xf>
    <xf numFmtId="3" fontId="0" fillId="0" borderId="0" xfId="0" applyNumberFormat="1" applyFill="1" applyAlignment="1" quotePrefix="1">
      <alignment horizontal="left"/>
    </xf>
    <xf numFmtId="3" fontId="0" fillId="0" borderId="0" xfId="0" applyNumberFormat="1" applyFill="1" applyAlignment="1" quotePrefix="1">
      <alignment horizontal="center"/>
    </xf>
    <xf numFmtId="0" fontId="9" fillId="0" borderId="0" xfId="0" applyFont="1" applyAlignment="1">
      <alignment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5" fillId="0" borderId="4" xfId="0" applyFont="1" applyBorder="1" applyAlignment="1">
      <alignment/>
    </xf>
    <xf numFmtId="3" fontId="0" fillId="0" borderId="5" xfId="0" applyNumberFormat="1" applyFill="1" applyBorder="1" applyAlignment="1" quotePrefix="1">
      <alignment horizontal="left"/>
    </xf>
    <xf numFmtId="3" fontId="0" fillId="0" borderId="5" xfId="0" applyNumberFormat="1" applyFill="1" applyBorder="1" applyAlignment="1">
      <alignment horizontal="center"/>
    </xf>
    <xf numFmtId="3" fontId="0" fillId="0" borderId="5" xfId="0" applyNumberFormat="1" applyFill="1" applyBorder="1" applyAlignment="1" quotePrefix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0" fontId="5" fillId="0" borderId="8" xfId="0" applyFont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1" fillId="0" borderId="9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5" fillId="0" borderId="10" xfId="0" applyFont="1" applyBorder="1" applyAlignment="1">
      <alignment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5" fillId="2" borderId="0" xfId="0" applyFont="1" applyFill="1" applyAlignment="1">
      <alignment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3" fontId="0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/>
    </xf>
    <xf numFmtId="3" fontId="8" fillId="2" borderId="16" xfId="0" applyNumberFormat="1" applyFont="1" applyFill="1" applyBorder="1" applyAlignment="1">
      <alignment horizontal="center"/>
    </xf>
    <xf numFmtId="3" fontId="1" fillId="2" borderId="16" xfId="0" applyNumberFormat="1" applyFon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3" fontId="6" fillId="0" borderId="11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3" borderId="0" xfId="0" applyFont="1" applyFill="1" applyAlignment="1">
      <alignment/>
    </xf>
    <xf numFmtId="3" fontId="1" fillId="3" borderId="0" xfId="0" applyNumberFormat="1" applyFont="1" applyFill="1" applyAlignment="1">
      <alignment horizontal="center"/>
    </xf>
    <xf numFmtId="3" fontId="16" fillId="0" borderId="0" xfId="0" applyNumberFormat="1" applyFont="1" applyFill="1" applyBorder="1" applyAlignment="1">
      <alignment/>
    </xf>
    <xf numFmtId="0" fontId="17" fillId="0" borderId="17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2" fontId="16" fillId="0" borderId="19" xfId="0" applyNumberFormat="1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3" fontId="17" fillId="0" borderId="16" xfId="0" applyNumberFormat="1" applyFont="1" applyFill="1" applyBorder="1" applyAlignment="1">
      <alignment/>
    </xf>
    <xf numFmtId="3" fontId="16" fillId="0" borderId="16" xfId="0" applyNumberFormat="1" applyFont="1" applyFill="1" applyBorder="1" applyAlignment="1">
      <alignment/>
    </xf>
    <xf numFmtId="3" fontId="17" fillId="0" borderId="16" xfId="0" applyNumberFormat="1" applyFont="1" applyFill="1" applyBorder="1" applyAlignment="1">
      <alignment/>
    </xf>
    <xf numFmtId="4" fontId="17" fillId="0" borderId="16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/>
    </xf>
    <xf numFmtId="3" fontId="17" fillId="0" borderId="21" xfId="0" applyNumberFormat="1" applyFont="1" applyFill="1" applyBorder="1" applyAlignment="1">
      <alignment/>
    </xf>
    <xf numFmtId="3" fontId="17" fillId="0" borderId="16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/>
    </xf>
    <xf numFmtId="4" fontId="16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 horizontal="center"/>
    </xf>
    <xf numFmtId="3" fontId="16" fillId="0" borderId="21" xfId="0" applyNumberFormat="1" applyFont="1" applyFill="1" applyBorder="1" applyAlignment="1">
      <alignment/>
    </xf>
    <xf numFmtId="4" fontId="16" fillId="0" borderId="21" xfId="0" applyNumberFormat="1" applyFont="1" applyFill="1" applyBorder="1" applyAlignment="1">
      <alignment/>
    </xf>
    <xf numFmtId="3" fontId="17" fillId="0" borderId="17" xfId="0" applyNumberFormat="1" applyFont="1" applyFill="1" applyBorder="1" applyAlignment="1">
      <alignment/>
    </xf>
    <xf numFmtId="4" fontId="17" fillId="0" borderId="18" xfId="0" applyNumberFormat="1" applyFont="1" applyFill="1" applyBorder="1" applyAlignment="1">
      <alignment/>
    </xf>
    <xf numFmtId="4" fontId="16" fillId="0" borderId="22" xfId="0" applyNumberFormat="1" applyFont="1" applyFill="1" applyBorder="1" applyAlignment="1">
      <alignment horizontal="left"/>
    </xf>
    <xf numFmtId="3" fontId="17" fillId="0" borderId="23" xfId="0" applyNumberFormat="1" applyFont="1" applyFill="1" applyBorder="1" applyAlignment="1">
      <alignment/>
    </xf>
    <xf numFmtId="4" fontId="16" fillId="0" borderId="16" xfId="0" applyNumberFormat="1" applyFont="1" applyFill="1" applyBorder="1" applyAlignment="1">
      <alignment/>
    </xf>
    <xf numFmtId="4" fontId="17" fillId="0" borderId="24" xfId="0" applyNumberFormat="1" applyFont="1" applyFill="1" applyBorder="1" applyAlignment="1">
      <alignment/>
    </xf>
    <xf numFmtId="3" fontId="17" fillId="0" borderId="16" xfId="0" applyNumberFormat="1" applyFont="1" applyFill="1" applyBorder="1" applyAlignment="1">
      <alignment horizontal="center"/>
    </xf>
    <xf numFmtId="4" fontId="17" fillId="0" borderId="16" xfId="0" applyNumberFormat="1" applyFont="1" applyFill="1" applyBorder="1" applyAlignment="1">
      <alignment horizontal="center" wrapText="1"/>
    </xf>
    <xf numFmtId="3" fontId="16" fillId="0" borderId="16" xfId="0" applyNumberFormat="1" applyFont="1" applyFill="1" applyBorder="1" applyAlignment="1">
      <alignment/>
    </xf>
    <xf numFmtId="4" fontId="16" fillId="0" borderId="16" xfId="0" applyNumberFormat="1" applyFont="1" applyFill="1" applyBorder="1" applyAlignment="1">
      <alignment horizontal="right"/>
    </xf>
    <xf numFmtId="4" fontId="17" fillId="0" borderId="16" xfId="0" applyNumberFormat="1" applyFont="1" applyFill="1" applyBorder="1" applyAlignment="1">
      <alignment horizontal="center"/>
    </xf>
    <xf numFmtId="3" fontId="17" fillId="0" borderId="16" xfId="0" applyNumberFormat="1" applyFont="1" applyBorder="1" applyAlignment="1">
      <alignment/>
    </xf>
    <xf numFmtId="3" fontId="16" fillId="0" borderId="16" xfId="0" applyNumberFormat="1" applyFont="1" applyBorder="1" applyAlignment="1">
      <alignment/>
    </xf>
    <xf numFmtId="3" fontId="17" fillId="0" borderId="0" xfId="0" applyNumberFormat="1" applyFont="1" applyFill="1" applyBorder="1" applyAlignment="1">
      <alignment horizontal="center" wrapText="1"/>
    </xf>
    <xf numFmtId="3" fontId="17" fillId="0" borderId="0" xfId="0" applyNumberFormat="1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showGridLines="0" tabSelected="1" view="pageBreakPreview" zoomScaleSheetLayoutView="10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2" sqref="A2:R3"/>
    </sheetView>
  </sheetViews>
  <sheetFormatPr defaultColWidth="9.00390625" defaultRowHeight="12.75"/>
  <cols>
    <col min="1" max="1" width="18.125" style="77" customWidth="1"/>
    <col min="2" max="2" width="6.75390625" style="77" customWidth="1"/>
    <col min="3" max="3" width="5.75390625" style="77" customWidth="1"/>
    <col min="4" max="4" width="5.625" style="77" customWidth="1"/>
    <col min="5" max="5" width="4.875" style="77" customWidth="1"/>
    <col min="6" max="6" width="5.75390625" style="77" customWidth="1"/>
    <col min="7" max="7" width="5.00390625" style="77" customWidth="1"/>
    <col min="8" max="8" width="5.75390625" style="77" customWidth="1"/>
    <col min="9" max="9" width="4.375" style="77" customWidth="1"/>
    <col min="10" max="10" width="6.25390625" style="77" customWidth="1"/>
    <col min="11" max="11" width="5.00390625" style="77" customWidth="1"/>
    <col min="12" max="13" width="6.25390625" style="77" customWidth="1"/>
    <col min="14" max="14" width="7.625" style="77" hidden="1" customWidth="1"/>
    <col min="15" max="15" width="7.375" style="77" hidden="1" customWidth="1"/>
    <col min="16" max="16" width="8.00390625" style="77" hidden="1" customWidth="1"/>
    <col min="17" max="17" width="15.375" style="94" hidden="1" customWidth="1"/>
    <col min="18" max="18" width="12.00390625" style="94" customWidth="1"/>
    <col min="19" max="19" width="8.875" style="77" hidden="1" customWidth="1"/>
    <col min="20" max="20" width="7.625" style="77" hidden="1" customWidth="1"/>
    <col min="21" max="16384" width="4.75390625" style="77" customWidth="1"/>
  </cols>
  <sheetData>
    <row r="1" spans="1:20" ht="16.5">
      <c r="A1" s="93"/>
      <c r="M1" s="113" t="s">
        <v>97</v>
      </c>
      <c r="T1" s="77" t="s">
        <v>105</v>
      </c>
    </row>
    <row r="2" spans="1:18" s="90" customFormat="1" ht="12" customHeight="1">
      <c r="A2" s="111" t="s">
        <v>96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</row>
    <row r="3" spans="1:18" ht="24.75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</row>
    <row r="4" spans="1:18" ht="22.5" customHeight="1">
      <c r="A4" s="96"/>
      <c r="B4" s="91" t="s">
        <v>100</v>
      </c>
      <c r="C4" s="91"/>
      <c r="D4" s="91"/>
      <c r="E4" s="91"/>
      <c r="F4" s="91" t="s">
        <v>101</v>
      </c>
      <c r="G4" s="91"/>
      <c r="H4" s="91"/>
      <c r="I4" s="91"/>
      <c r="J4" s="91"/>
      <c r="K4" s="91" t="s">
        <v>98</v>
      </c>
      <c r="L4" s="91"/>
      <c r="M4" s="91"/>
      <c r="N4" s="96"/>
      <c r="O4" s="96"/>
      <c r="P4" s="96"/>
      <c r="Q4" s="97"/>
      <c r="R4" s="97"/>
    </row>
    <row r="5" spans="1:18" s="90" customFormat="1" ht="15" customHeight="1">
      <c r="A5" s="98"/>
      <c r="B5" s="78" t="s">
        <v>88</v>
      </c>
      <c r="C5" s="79"/>
      <c r="D5" s="78" t="s">
        <v>88</v>
      </c>
      <c r="E5" s="79"/>
      <c r="F5" s="80" t="s">
        <v>91</v>
      </c>
      <c r="G5" s="80"/>
      <c r="H5" s="80" t="s">
        <v>91</v>
      </c>
      <c r="I5" s="80"/>
      <c r="J5" s="80" t="s">
        <v>92</v>
      </c>
      <c r="K5" s="80"/>
      <c r="L5" s="80" t="s">
        <v>92</v>
      </c>
      <c r="M5" s="80"/>
      <c r="N5" s="81" t="s">
        <v>86</v>
      </c>
      <c r="O5" s="81" t="s">
        <v>83</v>
      </c>
      <c r="P5" s="81" t="s">
        <v>87</v>
      </c>
      <c r="Q5" s="94" t="s">
        <v>94</v>
      </c>
      <c r="R5" s="99" t="s">
        <v>94</v>
      </c>
    </row>
    <row r="6" spans="1:18" s="90" customFormat="1" ht="13.5" customHeight="1">
      <c r="A6" s="98"/>
      <c r="B6" s="80" t="s">
        <v>89</v>
      </c>
      <c r="C6" s="80"/>
      <c r="D6" s="80" t="s">
        <v>90</v>
      </c>
      <c r="E6" s="80"/>
      <c r="F6" s="80" t="s">
        <v>89</v>
      </c>
      <c r="G6" s="80"/>
      <c r="H6" s="80" t="s">
        <v>90</v>
      </c>
      <c r="I6" s="80"/>
      <c r="J6" s="80" t="s">
        <v>93</v>
      </c>
      <c r="K6" s="80"/>
      <c r="L6" s="80" t="s">
        <v>90</v>
      </c>
      <c r="M6" s="80"/>
      <c r="N6" s="82"/>
      <c r="O6" s="82"/>
      <c r="P6" s="82"/>
      <c r="Q6" s="94" t="s">
        <v>10</v>
      </c>
      <c r="R6" s="99" t="s">
        <v>10</v>
      </c>
    </row>
    <row r="7" spans="1:18" s="90" customFormat="1" ht="14.25" customHeight="1">
      <c r="A7" s="100" t="s">
        <v>85</v>
      </c>
      <c r="B7" s="83">
        <v>26.6330786637931</v>
      </c>
      <c r="C7" s="83">
        <v>4.54711099137931</v>
      </c>
      <c r="D7" s="83">
        <v>30.530602370689657</v>
      </c>
      <c r="E7" s="83">
        <v>5.326615732758621</v>
      </c>
      <c r="F7" s="83">
        <v>28.581840517241382</v>
      </c>
      <c r="G7" s="83">
        <v>4.936863362068966</v>
      </c>
      <c r="H7" s="83">
        <v>32.47936422413793</v>
      </c>
      <c r="I7" s="83">
        <v>5.716368103448276</v>
      </c>
      <c r="J7" s="83">
        <v>16.889269396551725</v>
      </c>
      <c r="K7" s="83">
        <v>2.5983491379310344</v>
      </c>
      <c r="L7" s="83">
        <v>20.786793103448275</v>
      </c>
      <c r="M7" s="83">
        <v>3.377853879310345</v>
      </c>
      <c r="N7" s="101"/>
      <c r="O7" s="88"/>
      <c r="P7" s="88"/>
      <c r="Q7" s="102" t="s">
        <v>11</v>
      </c>
      <c r="R7" s="103" t="s">
        <v>11</v>
      </c>
    </row>
    <row r="8" spans="1:20" s="90" customFormat="1" ht="31.5" customHeight="1">
      <c r="A8" s="104" t="s">
        <v>12</v>
      </c>
      <c r="B8" s="84" t="s">
        <v>84</v>
      </c>
      <c r="C8" s="84" t="s">
        <v>2</v>
      </c>
      <c r="D8" s="84" t="s">
        <v>84</v>
      </c>
      <c r="E8" s="84" t="s">
        <v>2</v>
      </c>
      <c r="F8" s="84" t="s">
        <v>84</v>
      </c>
      <c r="G8" s="84" t="s">
        <v>2</v>
      </c>
      <c r="H8" s="84" t="s">
        <v>84</v>
      </c>
      <c r="I8" s="84" t="s">
        <v>2</v>
      </c>
      <c r="J8" s="84" t="s">
        <v>84</v>
      </c>
      <c r="K8" s="84" t="s">
        <v>2</v>
      </c>
      <c r="L8" s="84" t="s">
        <v>84</v>
      </c>
      <c r="M8" s="84" t="s">
        <v>2</v>
      </c>
      <c r="N8" s="85"/>
      <c r="O8" s="85"/>
      <c r="P8" s="85"/>
      <c r="Q8" s="105" t="s">
        <v>99</v>
      </c>
      <c r="R8" s="105" t="s">
        <v>102</v>
      </c>
      <c r="S8" s="88" t="s">
        <v>103</v>
      </c>
      <c r="T8" s="88" t="s">
        <v>104</v>
      </c>
    </row>
    <row r="9" spans="1:20" s="90" customFormat="1" ht="16.5">
      <c r="A9" s="88" t="s">
        <v>14</v>
      </c>
      <c r="B9" s="86">
        <v>1012</v>
      </c>
      <c r="C9" s="86">
        <v>0</v>
      </c>
      <c r="D9" s="86">
        <v>368</v>
      </c>
      <c r="E9" s="86">
        <v>0</v>
      </c>
      <c r="F9" s="86">
        <v>330</v>
      </c>
      <c r="G9" s="86">
        <v>0</v>
      </c>
      <c r="H9" s="86">
        <v>120</v>
      </c>
      <c r="I9" s="86">
        <v>0</v>
      </c>
      <c r="J9" s="86">
        <v>608</v>
      </c>
      <c r="K9" s="86">
        <v>0</v>
      </c>
      <c r="L9" s="86">
        <v>2432</v>
      </c>
      <c r="M9" s="86">
        <v>0</v>
      </c>
      <c r="N9" s="92">
        <v>38187.93728017241</v>
      </c>
      <c r="O9" s="92">
        <v>13329.531077586209</v>
      </c>
      <c r="P9" s="92">
        <v>60822.15662068965</v>
      </c>
      <c r="Q9" s="89">
        <v>112339.62497844826</v>
      </c>
      <c r="R9" s="88">
        <v>109531.13435398706</v>
      </c>
      <c r="S9" s="109">
        <v>129027.18479125731</v>
      </c>
      <c r="T9" s="88">
        <v>-19496.050437270256</v>
      </c>
    </row>
    <row r="10" spans="1:20" ht="16.5">
      <c r="A10" s="106" t="s">
        <v>15</v>
      </c>
      <c r="B10" s="87">
        <v>414</v>
      </c>
      <c r="C10" s="87">
        <v>0</v>
      </c>
      <c r="D10" s="87">
        <v>0</v>
      </c>
      <c r="E10" s="87">
        <v>0</v>
      </c>
      <c r="F10" s="87">
        <v>135</v>
      </c>
      <c r="G10" s="87">
        <v>0</v>
      </c>
      <c r="H10" s="87">
        <v>0</v>
      </c>
      <c r="I10" s="87">
        <v>0</v>
      </c>
      <c r="J10" s="87">
        <v>912</v>
      </c>
      <c r="K10" s="87">
        <v>0</v>
      </c>
      <c r="L10" s="87">
        <v>0</v>
      </c>
      <c r="M10" s="87">
        <v>0</v>
      </c>
      <c r="N10" s="92">
        <v>11026.094566810343</v>
      </c>
      <c r="O10" s="92">
        <v>3858.5484698275864</v>
      </c>
      <c r="P10" s="92">
        <v>15403.013689655174</v>
      </c>
      <c r="Q10" s="107">
        <v>30287.656726293106</v>
      </c>
      <c r="R10" s="106">
        <v>29530.46530813578</v>
      </c>
      <c r="S10" s="110">
        <v>30561.985881164874</v>
      </c>
      <c r="T10" s="106">
        <v>-1031.5205730290945</v>
      </c>
    </row>
    <row r="11" spans="1:20" ht="16.5">
      <c r="A11" s="106" t="s">
        <v>16</v>
      </c>
      <c r="B11" s="87">
        <v>920</v>
      </c>
      <c r="C11" s="87">
        <v>0</v>
      </c>
      <c r="D11" s="87">
        <v>368</v>
      </c>
      <c r="E11" s="87">
        <v>0</v>
      </c>
      <c r="F11" s="87">
        <v>288</v>
      </c>
      <c r="G11" s="87">
        <v>0</v>
      </c>
      <c r="H11" s="87">
        <v>120</v>
      </c>
      <c r="I11" s="87">
        <v>0</v>
      </c>
      <c r="J11" s="87">
        <v>608</v>
      </c>
      <c r="K11" s="87">
        <v>0</v>
      </c>
      <c r="L11" s="87">
        <v>2432</v>
      </c>
      <c r="M11" s="87">
        <v>0</v>
      </c>
      <c r="N11" s="92">
        <v>35737.694043103445</v>
      </c>
      <c r="O11" s="92">
        <v>12129.093775862071</v>
      </c>
      <c r="P11" s="92">
        <v>60822.15662068965</v>
      </c>
      <c r="Q11" s="107">
        <v>108688.94443965517</v>
      </c>
      <c r="R11" s="106">
        <v>105971.72082866379</v>
      </c>
      <c r="S11" s="110">
        <v>107589.64527977587</v>
      </c>
      <c r="T11" s="106">
        <v>-1617.9244511120778</v>
      </c>
    </row>
    <row r="12" spans="1:20" s="90" customFormat="1" ht="16.5">
      <c r="A12" s="88" t="s">
        <v>17</v>
      </c>
      <c r="B12" s="86">
        <v>1334</v>
      </c>
      <c r="C12" s="86">
        <v>0</v>
      </c>
      <c r="D12" s="86">
        <v>368</v>
      </c>
      <c r="E12" s="86">
        <v>0</v>
      </c>
      <c r="F12" s="86">
        <v>423</v>
      </c>
      <c r="G12" s="86">
        <v>0</v>
      </c>
      <c r="H12" s="86">
        <v>120</v>
      </c>
      <c r="I12" s="86">
        <v>0</v>
      </c>
      <c r="J12" s="86">
        <v>1520</v>
      </c>
      <c r="K12" s="86">
        <v>0</v>
      </c>
      <c r="L12" s="86">
        <v>2432</v>
      </c>
      <c r="M12" s="86">
        <v>0</v>
      </c>
      <c r="N12" s="86">
        <v>46763.78860991379</v>
      </c>
      <c r="O12" s="86">
        <v>15987.642245689658</v>
      </c>
      <c r="P12" s="86">
        <v>76225.17031034482</v>
      </c>
      <c r="Q12" s="89">
        <v>138976.60116594826</v>
      </c>
      <c r="R12" s="92">
        <v>135502.18613679957</v>
      </c>
      <c r="S12" s="92">
        <v>138151.63116094074</v>
      </c>
      <c r="T12" s="88">
        <v>-2649.4450241411687</v>
      </c>
    </row>
    <row r="13" spans="1:20" s="90" customFormat="1" ht="16.5">
      <c r="A13" s="88" t="s">
        <v>18</v>
      </c>
      <c r="B13" s="86">
        <v>1472</v>
      </c>
      <c r="C13" s="86">
        <v>0</v>
      </c>
      <c r="D13" s="86">
        <v>368</v>
      </c>
      <c r="E13" s="86">
        <v>0</v>
      </c>
      <c r="F13" s="86">
        <v>480</v>
      </c>
      <c r="G13" s="86">
        <v>0</v>
      </c>
      <c r="H13" s="86">
        <v>120</v>
      </c>
      <c r="I13" s="86">
        <v>0</v>
      </c>
      <c r="J13" s="86">
        <v>608</v>
      </c>
      <c r="K13" s="86">
        <v>0</v>
      </c>
      <c r="L13" s="86">
        <v>2432</v>
      </c>
      <c r="M13" s="86">
        <v>0</v>
      </c>
      <c r="N13" s="92">
        <v>50439.153465517236</v>
      </c>
      <c r="O13" s="92">
        <v>17616.807155172413</v>
      </c>
      <c r="P13" s="92">
        <v>60822.15662068965</v>
      </c>
      <c r="Q13" s="89">
        <v>128878.1172413793</v>
      </c>
      <c r="R13" s="88">
        <v>125656.16431034482</v>
      </c>
      <c r="S13" s="109">
        <v>130216.28731453705</v>
      </c>
      <c r="T13" s="88">
        <v>-4560.123004192239</v>
      </c>
    </row>
    <row r="14" spans="1:20" s="90" customFormat="1" ht="16.5">
      <c r="A14" s="88" t="s">
        <v>19</v>
      </c>
      <c r="B14" s="86">
        <v>782</v>
      </c>
      <c r="C14" s="86">
        <v>0</v>
      </c>
      <c r="D14" s="86">
        <v>0</v>
      </c>
      <c r="E14" s="86">
        <v>0</v>
      </c>
      <c r="F14" s="86">
        <v>255</v>
      </c>
      <c r="G14" s="86">
        <v>0</v>
      </c>
      <c r="H14" s="86">
        <v>0</v>
      </c>
      <c r="I14" s="86">
        <v>0</v>
      </c>
      <c r="J14" s="86">
        <v>863</v>
      </c>
      <c r="K14" s="86">
        <v>0</v>
      </c>
      <c r="L14" s="86">
        <v>0</v>
      </c>
      <c r="M14" s="86">
        <v>0</v>
      </c>
      <c r="N14" s="92">
        <v>20827.067515086204</v>
      </c>
      <c r="O14" s="92">
        <v>7288.3693318965525</v>
      </c>
      <c r="P14" s="92">
        <v>14575.43948922414</v>
      </c>
      <c r="Q14" s="89">
        <v>42690.8763362069</v>
      </c>
      <c r="R14" s="88">
        <v>41623.60442780173</v>
      </c>
      <c r="S14" s="88">
        <v>60887.50510150862</v>
      </c>
      <c r="T14" s="88">
        <v>-19263.900673706892</v>
      </c>
    </row>
    <row r="15" spans="1:20" ht="16.5">
      <c r="A15" s="106" t="s">
        <v>106</v>
      </c>
      <c r="B15" s="87">
        <v>276</v>
      </c>
      <c r="C15" s="87">
        <v>0</v>
      </c>
      <c r="D15" s="87">
        <v>0</v>
      </c>
      <c r="E15" s="87">
        <v>0</v>
      </c>
      <c r="F15" s="87">
        <v>90</v>
      </c>
      <c r="G15" s="87">
        <v>0</v>
      </c>
      <c r="H15" s="87">
        <v>0</v>
      </c>
      <c r="I15" s="87">
        <v>0</v>
      </c>
      <c r="J15" s="87">
        <v>0</v>
      </c>
      <c r="K15" s="87">
        <v>0</v>
      </c>
      <c r="L15" s="87">
        <v>0</v>
      </c>
      <c r="M15" s="87">
        <v>0</v>
      </c>
      <c r="N15" s="92">
        <v>7350.729711206895</v>
      </c>
      <c r="O15" s="92">
        <v>2572.3656465517242</v>
      </c>
      <c r="P15" s="92">
        <v>0</v>
      </c>
      <c r="Q15" s="107">
        <v>9923.095357758619</v>
      </c>
      <c r="R15" s="106">
        <v>9675.017973814653</v>
      </c>
      <c r="S15" s="110">
        <v>6955.4233692349135</v>
      </c>
      <c r="T15" s="106">
        <v>2719.594604579739</v>
      </c>
    </row>
    <row r="16" spans="1:20" ht="16.5">
      <c r="A16" s="106" t="s">
        <v>20</v>
      </c>
      <c r="B16" s="87">
        <v>322</v>
      </c>
      <c r="C16" s="87">
        <v>0</v>
      </c>
      <c r="D16" s="87">
        <v>0</v>
      </c>
      <c r="E16" s="87">
        <v>0</v>
      </c>
      <c r="F16" s="87">
        <v>127</v>
      </c>
      <c r="G16" s="87">
        <v>0</v>
      </c>
      <c r="H16" s="87">
        <v>0</v>
      </c>
      <c r="I16" s="87">
        <v>0</v>
      </c>
      <c r="J16" s="87">
        <v>0</v>
      </c>
      <c r="K16" s="87">
        <v>0</v>
      </c>
      <c r="L16" s="87">
        <v>0</v>
      </c>
      <c r="M16" s="87">
        <v>0</v>
      </c>
      <c r="N16" s="92">
        <v>8575.851329741377</v>
      </c>
      <c r="O16" s="92">
        <v>3629.8937456896556</v>
      </c>
      <c r="P16" s="92">
        <v>0</v>
      </c>
      <c r="Q16" s="107">
        <v>12205.745075431034</v>
      </c>
      <c r="R16" s="106">
        <v>11900.601448545258</v>
      </c>
      <c r="S16" s="110">
        <v>11026.835096314655</v>
      </c>
      <c r="T16" s="106">
        <v>873.7663522306029</v>
      </c>
    </row>
    <row r="17" spans="1:20" ht="16.5">
      <c r="A17" s="106" t="s">
        <v>21</v>
      </c>
      <c r="B17" s="87">
        <v>184</v>
      </c>
      <c r="C17" s="87">
        <v>0</v>
      </c>
      <c r="D17" s="87">
        <v>0</v>
      </c>
      <c r="E17" s="87">
        <v>0</v>
      </c>
      <c r="F17" s="87">
        <v>60</v>
      </c>
      <c r="G17" s="87">
        <v>0</v>
      </c>
      <c r="H17" s="87">
        <v>0</v>
      </c>
      <c r="I17" s="87">
        <v>0</v>
      </c>
      <c r="J17" s="87">
        <v>49</v>
      </c>
      <c r="K17" s="87">
        <v>0</v>
      </c>
      <c r="L17" s="87">
        <v>0</v>
      </c>
      <c r="M17" s="87">
        <v>0</v>
      </c>
      <c r="N17" s="92">
        <v>4900.486474137931</v>
      </c>
      <c r="O17" s="92">
        <v>1714.9104310344828</v>
      </c>
      <c r="P17" s="92">
        <v>827.5742004310346</v>
      </c>
      <c r="Q17" s="107">
        <v>7442.971105603448</v>
      </c>
      <c r="R17" s="106">
        <v>7256.896827963362</v>
      </c>
      <c r="S17" s="110">
        <v>6955.4233692349135</v>
      </c>
      <c r="T17" s="106">
        <v>301.47345872844835</v>
      </c>
    </row>
    <row r="18" spans="1:20" ht="16.5">
      <c r="A18" s="106" t="s">
        <v>22</v>
      </c>
      <c r="B18" s="87">
        <v>0</v>
      </c>
      <c r="C18" s="87">
        <v>46</v>
      </c>
      <c r="D18" s="87">
        <v>0</v>
      </c>
      <c r="E18" s="87">
        <v>0</v>
      </c>
      <c r="F18" s="87">
        <v>0</v>
      </c>
      <c r="G18" s="87">
        <v>15</v>
      </c>
      <c r="H18" s="87">
        <v>0</v>
      </c>
      <c r="I18" s="87">
        <v>0</v>
      </c>
      <c r="J18" s="87">
        <v>0</v>
      </c>
      <c r="K18" s="87">
        <v>0</v>
      </c>
      <c r="L18" s="87">
        <v>0</v>
      </c>
      <c r="M18" s="87">
        <v>0</v>
      </c>
      <c r="N18" s="92">
        <v>209.16710560344828</v>
      </c>
      <c r="O18" s="92">
        <v>74.05295043103449</v>
      </c>
      <c r="P18" s="92">
        <v>0</v>
      </c>
      <c r="Q18" s="107">
        <v>283.22005603448275</v>
      </c>
      <c r="R18" s="106">
        <v>276.13955463362066</v>
      </c>
      <c r="S18" s="110">
        <v>3475.811641810344</v>
      </c>
      <c r="T18" s="106">
        <v>-3199.6720871767234</v>
      </c>
    </row>
    <row r="19" spans="1:20" ht="16.5">
      <c r="A19" s="106" t="s">
        <v>23</v>
      </c>
      <c r="B19" s="87">
        <v>1702</v>
      </c>
      <c r="C19" s="87">
        <v>0</v>
      </c>
      <c r="D19" s="87">
        <v>368</v>
      </c>
      <c r="E19" s="87">
        <v>0</v>
      </c>
      <c r="F19" s="87">
        <v>555</v>
      </c>
      <c r="G19" s="87">
        <v>0</v>
      </c>
      <c r="H19" s="87">
        <v>120</v>
      </c>
      <c r="I19" s="87">
        <v>0</v>
      </c>
      <c r="J19" s="87">
        <v>608</v>
      </c>
      <c r="K19" s="87">
        <v>0</v>
      </c>
      <c r="L19" s="87">
        <v>2432</v>
      </c>
      <c r="M19" s="87">
        <v>0</v>
      </c>
      <c r="N19" s="92">
        <v>56564.761558189646</v>
      </c>
      <c r="O19" s="92">
        <v>19760.44519396552</v>
      </c>
      <c r="P19" s="92">
        <v>60822.15662068965</v>
      </c>
      <c r="Q19" s="107">
        <v>137147.36337284482</v>
      </c>
      <c r="R19" s="106">
        <v>133718.6792885237</v>
      </c>
      <c r="S19" s="110">
        <v>134252.21130876077</v>
      </c>
      <c r="T19" s="106">
        <v>-533.532020237064</v>
      </c>
    </row>
    <row r="20" spans="1:20" ht="16.5">
      <c r="A20" s="106" t="s">
        <v>24</v>
      </c>
      <c r="B20" s="87">
        <v>736</v>
      </c>
      <c r="C20" s="87">
        <v>0</v>
      </c>
      <c r="D20" s="87">
        <v>368</v>
      </c>
      <c r="E20" s="87">
        <v>0</v>
      </c>
      <c r="F20" s="87">
        <v>240</v>
      </c>
      <c r="G20" s="87">
        <v>0</v>
      </c>
      <c r="H20" s="87">
        <v>120</v>
      </c>
      <c r="I20" s="87">
        <v>0</v>
      </c>
      <c r="J20" s="87">
        <v>608</v>
      </c>
      <c r="K20" s="87">
        <v>0</v>
      </c>
      <c r="L20" s="87">
        <v>2432</v>
      </c>
      <c r="M20" s="87">
        <v>0</v>
      </c>
      <c r="N20" s="92">
        <v>30837.207568965518</v>
      </c>
      <c r="O20" s="92">
        <v>10757.165431034482</v>
      </c>
      <c r="P20" s="92">
        <v>60822.15662068965</v>
      </c>
      <c r="Q20" s="107">
        <v>102416.52962068966</v>
      </c>
      <c r="R20" s="106">
        <v>99856.11638017242</v>
      </c>
      <c r="S20" s="110">
        <v>100628.80045506466</v>
      </c>
      <c r="T20" s="106">
        <v>-772.6840748922405</v>
      </c>
    </row>
    <row r="21" spans="1:20" s="90" customFormat="1" ht="16.5">
      <c r="A21" s="88" t="s">
        <v>25</v>
      </c>
      <c r="B21" s="86">
        <v>3220</v>
      </c>
      <c r="C21" s="86">
        <v>46</v>
      </c>
      <c r="D21" s="86">
        <v>736</v>
      </c>
      <c r="E21" s="86">
        <v>0</v>
      </c>
      <c r="F21" s="86">
        <v>1072</v>
      </c>
      <c r="G21" s="86">
        <v>15</v>
      </c>
      <c r="H21" s="86">
        <v>240</v>
      </c>
      <c r="I21" s="86">
        <v>0</v>
      </c>
      <c r="J21" s="86">
        <v>1265</v>
      </c>
      <c r="K21" s="86">
        <v>0</v>
      </c>
      <c r="L21" s="86">
        <v>4864</v>
      </c>
      <c r="M21" s="86">
        <v>0</v>
      </c>
      <c r="N21" s="86">
        <v>108438.20374784482</v>
      </c>
      <c r="O21" s="86">
        <v>38508.8333987069</v>
      </c>
      <c r="P21" s="86">
        <v>122471.88744181034</v>
      </c>
      <c r="Q21" s="89">
        <v>269418.9245883621</v>
      </c>
      <c r="R21" s="92">
        <v>262683.451473653</v>
      </c>
      <c r="S21" s="92">
        <v>263294.5052404202</v>
      </c>
      <c r="T21" s="88">
        <v>-611.0537667672033</v>
      </c>
    </row>
    <row r="22" spans="1:20" ht="16.5">
      <c r="A22" s="106" t="s">
        <v>26</v>
      </c>
      <c r="B22" s="87">
        <v>1472</v>
      </c>
      <c r="C22" s="87">
        <v>0</v>
      </c>
      <c r="D22" s="87">
        <v>368</v>
      </c>
      <c r="E22" s="87">
        <v>0</v>
      </c>
      <c r="F22" s="87">
        <v>480</v>
      </c>
      <c r="G22" s="87">
        <v>0</v>
      </c>
      <c r="H22" s="87">
        <v>120</v>
      </c>
      <c r="I22" s="87">
        <v>0</v>
      </c>
      <c r="J22" s="87">
        <v>608</v>
      </c>
      <c r="K22" s="87">
        <v>0</v>
      </c>
      <c r="L22" s="87">
        <v>2432</v>
      </c>
      <c r="M22" s="87">
        <v>0</v>
      </c>
      <c r="N22" s="92">
        <v>50439.153465517236</v>
      </c>
      <c r="O22" s="92">
        <v>17616.807155172413</v>
      </c>
      <c r="P22" s="92">
        <v>60822.15662068965</v>
      </c>
      <c r="Q22" s="107">
        <v>128878.1172413793</v>
      </c>
      <c r="R22" s="106">
        <v>125656.16431034482</v>
      </c>
      <c r="S22" s="106">
        <v>100628.80045506466</v>
      </c>
      <c r="T22" s="106">
        <v>25027.363855280157</v>
      </c>
    </row>
    <row r="23" spans="1:20" ht="16.5">
      <c r="A23" s="106" t="s">
        <v>27</v>
      </c>
      <c r="B23" s="87">
        <v>138</v>
      </c>
      <c r="C23" s="87">
        <v>0</v>
      </c>
      <c r="D23" s="87">
        <v>0</v>
      </c>
      <c r="E23" s="87">
        <v>0</v>
      </c>
      <c r="F23" s="87">
        <v>45</v>
      </c>
      <c r="G23" s="87">
        <v>0</v>
      </c>
      <c r="H23" s="87">
        <v>0</v>
      </c>
      <c r="I23" s="87">
        <v>0</v>
      </c>
      <c r="J23" s="87">
        <v>0</v>
      </c>
      <c r="K23" s="87">
        <v>0</v>
      </c>
      <c r="L23" s="87">
        <v>0</v>
      </c>
      <c r="M23" s="87">
        <v>0</v>
      </c>
      <c r="N23" s="92">
        <v>3675.3648556034477</v>
      </c>
      <c r="O23" s="92">
        <v>1286.1828232758621</v>
      </c>
      <c r="P23" s="92">
        <v>0</v>
      </c>
      <c r="Q23" s="107">
        <v>4961.547678879309</v>
      </c>
      <c r="R23" s="106">
        <v>4837.508986907326</v>
      </c>
      <c r="S23" s="110">
        <v>10431.235011045259</v>
      </c>
      <c r="T23" s="106">
        <v>-5593.726024137933</v>
      </c>
    </row>
    <row r="24" spans="1:20" ht="16.5">
      <c r="A24" s="106" t="s">
        <v>28</v>
      </c>
      <c r="B24" s="87">
        <v>544</v>
      </c>
      <c r="C24" s="87">
        <v>0</v>
      </c>
      <c r="D24" s="87">
        <v>272</v>
      </c>
      <c r="E24" s="87">
        <v>0</v>
      </c>
      <c r="F24" s="87">
        <v>208</v>
      </c>
      <c r="G24" s="87">
        <v>0</v>
      </c>
      <c r="H24" s="87">
        <v>104</v>
      </c>
      <c r="I24" s="87">
        <v>0</v>
      </c>
      <c r="J24" s="87">
        <v>468</v>
      </c>
      <c r="K24" s="87">
        <v>0</v>
      </c>
      <c r="L24" s="87">
        <v>1872</v>
      </c>
      <c r="M24" s="87">
        <v>0</v>
      </c>
      <c r="N24" s="92">
        <v>22792.71863793103</v>
      </c>
      <c r="O24" s="92">
        <v>9322.876706896552</v>
      </c>
      <c r="P24" s="92">
        <v>46817.054767241374</v>
      </c>
      <c r="Q24" s="107">
        <v>78932.65011206895</v>
      </c>
      <c r="R24" s="106">
        <v>76959.33385926722</v>
      </c>
      <c r="S24" s="110">
        <v>77960.02307101294</v>
      </c>
      <c r="T24" s="106">
        <v>-1000.6892117457173</v>
      </c>
    </row>
    <row r="25" spans="1:20" ht="16.5">
      <c r="A25" s="106" t="s">
        <v>29</v>
      </c>
      <c r="B25" s="87">
        <v>192</v>
      </c>
      <c r="C25" s="87">
        <v>0</v>
      </c>
      <c r="D25" s="87">
        <v>96</v>
      </c>
      <c r="E25" s="87">
        <v>0</v>
      </c>
      <c r="F25" s="87">
        <v>32</v>
      </c>
      <c r="G25" s="87">
        <v>0</v>
      </c>
      <c r="H25" s="87">
        <v>16</v>
      </c>
      <c r="I25" s="87">
        <v>0</v>
      </c>
      <c r="J25" s="87">
        <v>140</v>
      </c>
      <c r="K25" s="87">
        <v>0</v>
      </c>
      <c r="L25" s="87">
        <v>560</v>
      </c>
      <c r="M25" s="87">
        <v>0</v>
      </c>
      <c r="N25" s="92">
        <v>8044.488931034482</v>
      </c>
      <c r="O25" s="92">
        <v>1434.2887241379312</v>
      </c>
      <c r="P25" s="92">
        <v>14005.101853448276</v>
      </c>
      <c r="Q25" s="107">
        <v>23483.87950862069</v>
      </c>
      <c r="R25" s="106">
        <v>22896.78252090517</v>
      </c>
      <c r="S25" s="110">
        <v>25043.83089294181</v>
      </c>
      <c r="T25" s="106">
        <v>-2147.048372036639</v>
      </c>
    </row>
    <row r="26" spans="1:20" ht="16.5">
      <c r="A26" s="106" t="s">
        <v>30</v>
      </c>
      <c r="B26" s="87">
        <v>230</v>
      </c>
      <c r="C26" s="87">
        <v>0</v>
      </c>
      <c r="D26" s="87">
        <v>0</v>
      </c>
      <c r="E26" s="87">
        <v>0</v>
      </c>
      <c r="F26" s="87">
        <v>75</v>
      </c>
      <c r="G26" s="87">
        <v>0</v>
      </c>
      <c r="H26" s="87">
        <v>0</v>
      </c>
      <c r="I26" s="87">
        <v>0</v>
      </c>
      <c r="J26" s="87">
        <v>608</v>
      </c>
      <c r="K26" s="87">
        <v>0</v>
      </c>
      <c r="L26" s="87">
        <v>0</v>
      </c>
      <c r="M26" s="87">
        <v>0</v>
      </c>
      <c r="N26" s="92">
        <v>6125.608092672413</v>
      </c>
      <c r="O26" s="92">
        <v>2143.6380387931035</v>
      </c>
      <c r="P26" s="92">
        <v>10268.675793103448</v>
      </c>
      <c r="Q26" s="107">
        <v>18537.921924568964</v>
      </c>
      <c r="R26" s="106">
        <v>18074.47387645474</v>
      </c>
      <c r="S26" s="110">
        <v>6710.951194719828</v>
      </c>
      <c r="T26" s="106">
        <v>11363.522681734912</v>
      </c>
    </row>
    <row r="27" spans="1:20" s="90" customFormat="1" ht="16.5">
      <c r="A27" s="88" t="s">
        <v>31</v>
      </c>
      <c r="B27" s="86">
        <v>2576</v>
      </c>
      <c r="C27" s="86">
        <v>0</v>
      </c>
      <c r="D27" s="86">
        <v>736</v>
      </c>
      <c r="E27" s="86">
        <v>0</v>
      </c>
      <c r="F27" s="86">
        <v>840</v>
      </c>
      <c r="G27" s="86">
        <v>0</v>
      </c>
      <c r="H27" s="86">
        <v>240</v>
      </c>
      <c r="I27" s="86">
        <v>0</v>
      </c>
      <c r="J27" s="86">
        <v>1824</v>
      </c>
      <c r="K27" s="86">
        <v>0</v>
      </c>
      <c r="L27" s="86">
        <v>4864</v>
      </c>
      <c r="M27" s="86">
        <v>0</v>
      </c>
      <c r="N27" s="86">
        <v>91077.33398275862</v>
      </c>
      <c r="O27" s="86">
        <v>31803.793448275865</v>
      </c>
      <c r="P27" s="86">
        <v>131912.98903448274</v>
      </c>
      <c r="Q27" s="89">
        <v>254794.1164655172</v>
      </c>
      <c r="R27" s="92">
        <v>248424.26355387928</v>
      </c>
      <c r="S27" s="92">
        <v>220774.84062478447</v>
      </c>
      <c r="T27" s="88">
        <v>27649.422929094813</v>
      </c>
    </row>
    <row r="28" spans="1:20" s="90" customFormat="1" ht="16.5">
      <c r="A28" s="88" t="s">
        <v>32</v>
      </c>
      <c r="B28" s="86">
        <v>966</v>
      </c>
      <c r="C28" s="86">
        <v>0</v>
      </c>
      <c r="D28" s="86">
        <v>368</v>
      </c>
      <c r="E28" s="86">
        <v>0</v>
      </c>
      <c r="F28" s="86">
        <v>315</v>
      </c>
      <c r="G28" s="86">
        <v>0</v>
      </c>
      <c r="H28" s="86">
        <v>120</v>
      </c>
      <c r="I28" s="86">
        <v>0</v>
      </c>
      <c r="J28" s="86">
        <v>608</v>
      </c>
      <c r="K28" s="86">
        <v>0</v>
      </c>
      <c r="L28" s="86">
        <v>2432</v>
      </c>
      <c r="M28" s="86">
        <v>0</v>
      </c>
      <c r="N28" s="92">
        <v>36962.81566163793</v>
      </c>
      <c r="O28" s="92">
        <v>12900.803469827588</v>
      </c>
      <c r="P28" s="92">
        <v>60822.15662068965</v>
      </c>
      <c r="Q28" s="89">
        <v>110685.77575215517</v>
      </c>
      <c r="R28" s="88">
        <v>107918.63135835128</v>
      </c>
      <c r="S28" s="109">
        <v>109322.12964520474</v>
      </c>
      <c r="T28" s="88">
        <v>-1403.498286853457</v>
      </c>
    </row>
    <row r="29" spans="1:20" ht="16.5">
      <c r="A29" s="106" t="s">
        <v>33</v>
      </c>
      <c r="B29" s="87">
        <v>276</v>
      </c>
      <c r="C29" s="87">
        <v>0</v>
      </c>
      <c r="D29" s="87">
        <v>0</v>
      </c>
      <c r="E29" s="87">
        <v>0</v>
      </c>
      <c r="F29" s="87">
        <v>90</v>
      </c>
      <c r="G29" s="87">
        <v>0</v>
      </c>
      <c r="H29" s="87">
        <v>0</v>
      </c>
      <c r="I29" s="87">
        <v>0</v>
      </c>
      <c r="J29" s="87">
        <v>152</v>
      </c>
      <c r="K29" s="87">
        <v>0</v>
      </c>
      <c r="L29" s="87">
        <v>0</v>
      </c>
      <c r="M29" s="87">
        <v>0</v>
      </c>
      <c r="N29" s="92">
        <v>7350.729711206895</v>
      </c>
      <c r="O29" s="92">
        <v>2572.3656465517242</v>
      </c>
      <c r="P29" s="92">
        <v>2567.168948275862</v>
      </c>
      <c r="Q29" s="107">
        <v>12490.264306034482</v>
      </c>
      <c r="R29" s="106">
        <v>12178.007698383619</v>
      </c>
      <c r="S29" s="110">
        <v>10431.235011045259</v>
      </c>
      <c r="T29" s="106">
        <v>1746.77268733836</v>
      </c>
    </row>
    <row r="30" spans="1:20" ht="16.5">
      <c r="A30" s="106" t="s">
        <v>34</v>
      </c>
      <c r="B30" s="87">
        <v>736</v>
      </c>
      <c r="C30" s="87">
        <v>0</v>
      </c>
      <c r="D30" s="87">
        <v>368</v>
      </c>
      <c r="E30" s="87">
        <v>0</v>
      </c>
      <c r="F30" s="87">
        <v>240</v>
      </c>
      <c r="G30" s="87">
        <v>0</v>
      </c>
      <c r="H30" s="87">
        <v>120</v>
      </c>
      <c r="I30" s="87">
        <v>0</v>
      </c>
      <c r="J30" s="87">
        <v>608</v>
      </c>
      <c r="K30" s="87">
        <v>0</v>
      </c>
      <c r="L30" s="87">
        <v>2432</v>
      </c>
      <c r="M30" s="87">
        <v>0</v>
      </c>
      <c r="N30" s="92">
        <v>30837.207568965518</v>
      </c>
      <c r="O30" s="92">
        <v>10757.165431034482</v>
      </c>
      <c r="P30" s="92">
        <v>60822.15662068965</v>
      </c>
      <c r="Q30" s="107">
        <v>102416.52962068966</v>
      </c>
      <c r="R30" s="106">
        <v>99856.11638017242</v>
      </c>
      <c r="S30" s="110">
        <v>100628.80045506466</v>
      </c>
      <c r="T30" s="106">
        <v>-772.6840748922405</v>
      </c>
    </row>
    <row r="31" spans="1:20" ht="16.5">
      <c r="A31" s="106" t="s">
        <v>35</v>
      </c>
      <c r="B31" s="87">
        <v>276</v>
      </c>
      <c r="C31" s="87">
        <v>0</v>
      </c>
      <c r="D31" s="87">
        <v>0</v>
      </c>
      <c r="E31" s="87">
        <v>0</v>
      </c>
      <c r="F31" s="87">
        <v>90</v>
      </c>
      <c r="G31" s="87">
        <v>0</v>
      </c>
      <c r="H31" s="87">
        <v>0</v>
      </c>
      <c r="I31" s="87">
        <v>0</v>
      </c>
      <c r="J31" s="87">
        <v>304</v>
      </c>
      <c r="K31" s="87">
        <v>0</v>
      </c>
      <c r="L31" s="87">
        <v>0</v>
      </c>
      <c r="M31" s="87">
        <v>0</v>
      </c>
      <c r="N31" s="92">
        <v>7350.729711206895</v>
      </c>
      <c r="O31" s="92">
        <v>2572.3656465517242</v>
      </c>
      <c r="P31" s="92">
        <v>5134.337896551724</v>
      </c>
      <c r="Q31" s="107">
        <v>15057.433254310343</v>
      </c>
      <c r="R31" s="106">
        <v>14680.997422952583</v>
      </c>
      <c r="S31" s="110">
        <v>14475.79279978448</v>
      </c>
      <c r="T31" s="106">
        <v>205.20462316810335</v>
      </c>
    </row>
    <row r="32" spans="1:20" s="90" customFormat="1" ht="16.5">
      <c r="A32" s="88" t="s">
        <v>36</v>
      </c>
      <c r="B32" s="86">
        <v>1288</v>
      </c>
      <c r="C32" s="86">
        <v>0</v>
      </c>
      <c r="D32" s="86">
        <v>368</v>
      </c>
      <c r="E32" s="86">
        <v>0</v>
      </c>
      <c r="F32" s="86">
        <v>420</v>
      </c>
      <c r="G32" s="86">
        <v>0</v>
      </c>
      <c r="H32" s="86">
        <v>120</v>
      </c>
      <c r="I32" s="86">
        <v>0</v>
      </c>
      <c r="J32" s="86">
        <v>1064</v>
      </c>
      <c r="K32" s="86">
        <v>0</v>
      </c>
      <c r="L32" s="86">
        <v>2432</v>
      </c>
      <c r="M32" s="86">
        <v>0</v>
      </c>
      <c r="N32" s="86">
        <v>45538.6669913793</v>
      </c>
      <c r="O32" s="86">
        <v>15901.896724137929</v>
      </c>
      <c r="P32" s="86">
        <v>68523.66346551724</v>
      </c>
      <c r="Q32" s="89">
        <v>129964.22718103448</v>
      </c>
      <c r="R32" s="92">
        <v>126715.12150150862</v>
      </c>
      <c r="S32" s="92">
        <v>125535.8282658944</v>
      </c>
      <c r="T32" s="88">
        <v>1179.2932356142264</v>
      </c>
    </row>
    <row r="33" spans="1:20" s="90" customFormat="1" ht="16.5">
      <c r="A33" s="88" t="s">
        <v>37</v>
      </c>
      <c r="B33" s="86">
        <v>1472</v>
      </c>
      <c r="C33" s="86">
        <v>0</v>
      </c>
      <c r="D33" s="86">
        <v>368</v>
      </c>
      <c r="E33" s="86">
        <v>0</v>
      </c>
      <c r="F33" s="86">
        <v>480</v>
      </c>
      <c r="G33" s="86">
        <v>0</v>
      </c>
      <c r="H33" s="86">
        <v>120</v>
      </c>
      <c r="I33" s="86">
        <v>0</v>
      </c>
      <c r="J33" s="86">
        <v>608</v>
      </c>
      <c r="K33" s="86">
        <v>0</v>
      </c>
      <c r="L33" s="86">
        <v>2432</v>
      </c>
      <c r="M33" s="86">
        <v>0</v>
      </c>
      <c r="N33" s="92">
        <v>50439.153465517236</v>
      </c>
      <c r="O33" s="92">
        <v>17616.807155172413</v>
      </c>
      <c r="P33" s="92">
        <v>60822.15662068965</v>
      </c>
      <c r="Q33" s="89">
        <v>128878.1172413793</v>
      </c>
      <c r="R33" s="88">
        <v>125656.16431034482</v>
      </c>
      <c r="S33" s="109">
        <v>125950.29093688577</v>
      </c>
      <c r="T33" s="88">
        <v>-294.1266265409504</v>
      </c>
    </row>
    <row r="34" spans="1:20" ht="16.5">
      <c r="A34" s="106" t="s">
        <v>38</v>
      </c>
      <c r="B34" s="87">
        <v>966</v>
      </c>
      <c r="C34" s="87">
        <v>0</v>
      </c>
      <c r="D34" s="87">
        <v>0</v>
      </c>
      <c r="E34" s="87">
        <v>0</v>
      </c>
      <c r="F34" s="87">
        <v>315</v>
      </c>
      <c r="G34" s="87">
        <v>0</v>
      </c>
      <c r="H34" s="87">
        <v>0</v>
      </c>
      <c r="I34" s="87">
        <v>0</v>
      </c>
      <c r="J34" s="87">
        <v>1368</v>
      </c>
      <c r="K34" s="87">
        <v>0</v>
      </c>
      <c r="L34" s="87">
        <v>0</v>
      </c>
      <c r="M34" s="87">
        <v>0</v>
      </c>
      <c r="N34" s="92">
        <v>25727.553989224136</v>
      </c>
      <c r="O34" s="92">
        <v>9003.279762931035</v>
      </c>
      <c r="P34" s="92">
        <v>23104.52053448276</v>
      </c>
      <c r="Q34" s="107">
        <v>57835.35428663793</v>
      </c>
      <c r="R34" s="106">
        <v>56389.47042947198</v>
      </c>
      <c r="S34" s="110">
        <v>49487.7549369181</v>
      </c>
      <c r="T34" s="106">
        <v>6901.715492553878</v>
      </c>
    </row>
    <row r="35" spans="1:20" ht="16.5">
      <c r="A35" s="106" t="s">
        <v>39</v>
      </c>
      <c r="B35" s="87">
        <v>736</v>
      </c>
      <c r="C35" s="87">
        <v>0</v>
      </c>
      <c r="D35" s="87">
        <v>368</v>
      </c>
      <c r="E35" s="87">
        <v>0</v>
      </c>
      <c r="F35" s="87">
        <v>240</v>
      </c>
      <c r="G35" s="87">
        <v>0</v>
      </c>
      <c r="H35" s="87">
        <v>120</v>
      </c>
      <c r="I35" s="87">
        <v>0</v>
      </c>
      <c r="J35" s="87">
        <v>608</v>
      </c>
      <c r="K35" s="87">
        <v>0</v>
      </c>
      <c r="L35" s="87">
        <v>2432</v>
      </c>
      <c r="M35" s="87">
        <v>0</v>
      </c>
      <c r="N35" s="92">
        <v>30837.207568965518</v>
      </c>
      <c r="O35" s="92">
        <v>10757.165431034482</v>
      </c>
      <c r="P35" s="92">
        <v>60822.15662068965</v>
      </c>
      <c r="Q35" s="107">
        <v>102416.52962068966</v>
      </c>
      <c r="R35" s="106">
        <v>99856.11638017242</v>
      </c>
      <c r="S35" s="110">
        <v>100628.80045506466</v>
      </c>
      <c r="T35" s="106">
        <v>-772.6840748922405</v>
      </c>
    </row>
    <row r="36" spans="1:20" s="90" customFormat="1" ht="16.5">
      <c r="A36" s="88" t="s">
        <v>95</v>
      </c>
      <c r="B36" s="86">
        <v>1702</v>
      </c>
      <c r="C36" s="86">
        <v>0</v>
      </c>
      <c r="D36" s="86">
        <v>368</v>
      </c>
      <c r="E36" s="86">
        <v>0</v>
      </c>
      <c r="F36" s="86">
        <v>555</v>
      </c>
      <c r="G36" s="86">
        <v>0</v>
      </c>
      <c r="H36" s="86">
        <v>120</v>
      </c>
      <c r="I36" s="86">
        <v>0</v>
      </c>
      <c r="J36" s="86">
        <v>1976</v>
      </c>
      <c r="K36" s="86">
        <v>0</v>
      </c>
      <c r="L36" s="86">
        <v>2432</v>
      </c>
      <c r="M36" s="86">
        <v>0</v>
      </c>
      <c r="N36" s="86">
        <v>56564.76155818965</v>
      </c>
      <c r="O36" s="86">
        <v>19760.44519396552</v>
      </c>
      <c r="P36" s="86">
        <v>83926.67715517241</v>
      </c>
      <c r="Q36" s="89">
        <v>160251.8839073276</v>
      </c>
      <c r="R36" s="92">
        <v>156245.5868096444</v>
      </c>
      <c r="S36" s="92">
        <v>150116.55539198275</v>
      </c>
      <c r="T36" s="88">
        <v>6129.0314176616375</v>
      </c>
    </row>
    <row r="37" spans="1:20" s="90" customFormat="1" ht="21" customHeight="1">
      <c r="A37" s="88" t="s">
        <v>40</v>
      </c>
      <c r="B37" s="86">
        <v>15824</v>
      </c>
      <c r="C37" s="86">
        <v>46</v>
      </c>
      <c r="D37" s="86">
        <v>4048</v>
      </c>
      <c r="E37" s="86">
        <v>0</v>
      </c>
      <c r="F37" s="86">
        <v>5170</v>
      </c>
      <c r="G37" s="86">
        <v>15</v>
      </c>
      <c r="H37" s="86">
        <v>1320</v>
      </c>
      <c r="I37" s="86">
        <v>0</v>
      </c>
      <c r="J37" s="86">
        <v>10944</v>
      </c>
      <c r="K37" s="86">
        <v>0</v>
      </c>
      <c r="L37" s="86">
        <v>26752</v>
      </c>
      <c r="M37" s="86">
        <v>0</v>
      </c>
      <c r="N37" s="86">
        <v>545238.8822780172</v>
      </c>
      <c r="O37" s="86">
        <v>190714.92920043104</v>
      </c>
      <c r="P37" s="86">
        <v>740924.4533793103</v>
      </c>
      <c r="Q37" s="108">
        <v>1476878.2648577585</v>
      </c>
      <c r="R37" s="92">
        <v>1439956.3082363147</v>
      </c>
      <c r="S37" s="92">
        <v>1453276.758473416</v>
      </c>
      <c r="T37" s="88">
        <v>-13320.45023710141</v>
      </c>
    </row>
    <row r="38" spans="4:8" ht="16.5">
      <c r="D38" s="95"/>
      <c r="F38" s="95"/>
      <c r="G38" s="90"/>
      <c r="H38" s="95"/>
    </row>
    <row r="39" spans="4:17" ht="16.5">
      <c r="D39" s="95"/>
      <c r="F39" s="95"/>
      <c r="G39" s="90"/>
      <c r="H39" s="95"/>
      <c r="Q39" s="94">
        <v>49621.69176368532</v>
      </c>
    </row>
  </sheetData>
  <mergeCells count="1">
    <mergeCell ref="A2:R3"/>
  </mergeCells>
  <printOptions/>
  <pageMargins left="0.58" right="0.75" top="0.69" bottom="0.984251968503937" header="0.54" footer="0.5118110236220472"/>
  <pageSetup horizontalDpi="120" verticalDpi="120" orientation="portrait" paperSize="9" scale="95" r:id="rId1"/>
  <headerFooter alignWithMargins="0">
    <oddHeader>&amp;C
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workbookViewId="0" topLeftCell="A18">
      <selection activeCell="B81" sqref="B81"/>
    </sheetView>
  </sheetViews>
  <sheetFormatPr defaultColWidth="9.00390625" defaultRowHeight="12.75"/>
  <cols>
    <col min="1" max="1" width="23.875" style="0" customWidth="1"/>
    <col min="2" max="2" width="10.875" style="0" customWidth="1"/>
  </cols>
  <sheetData>
    <row r="1" ht="12.75">
      <c r="A1" t="s">
        <v>41</v>
      </c>
    </row>
    <row r="3" ht="13.5" thickBot="1"/>
    <row r="4" spans="2:18" ht="13.5" thickBot="1">
      <c r="B4" t="s">
        <v>42</v>
      </c>
      <c r="C4" s="7" t="s">
        <v>3</v>
      </c>
      <c r="D4" s="8"/>
      <c r="E4" s="8"/>
      <c r="F4" s="9"/>
      <c r="G4" s="9"/>
      <c r="H4" s="10"/>
      <c r="I4" s="11" t="s">
        <v>4</v>
      </c>
      <c r="J4" s="12"/>
      <c r="K4" s="12"/>
      <c r="L4" s="12"/>
      <c r="M4" s="12"/>
      <c r="N4" s="13"/>
      <c r="O4" s="7" t="s">
        <v>5</v>
      </c>
      <c r="P4" s="9"/>
      <c r="Q4" s="10"/>
      <c r="R4" s="5"/>
    </row>
    <row r="5" spans="2:18" ht="13.5" thickBot="1">
      <c r="B5" t="s">
        <v>43</v>
      </c>
      <c r="C5" s="15"/>
      <c r="D5" s="9" t="s">
        <v>6</v>
      </c>
      <c r="E5" s="10"/>
      <c r="F5" s="15"/>
      <c r="G5" s="9" t="s">
        <v>7</v>
      </c>
      <c r="H5" s="10"/>
      <c r="I5" s="15"/>
      <c r="J5" s="9" t="s">
        <v>8</v>
      </c>
      <c r="K5" s="10"/>
      <c r="L5" s="15"/>
      <c r="M5" s="9" t="s">
        <v>7</v>
      </c>
      <c r="N5" s="10"/>
      <c r="O5" s="7" t="s">
        <v>9</v>
      </c>
      <c r="P5" s="9"/>
      <c r="Q5" s="10"/>
      <c r="R5" s="14"/>
    </row>
    <row r="6" spans="3:18" ht="12.75"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7"/>
      <c r="P6" s="16"/>
      <c r="Q6" s="16"/>
      <c r="R6" s="14"/>
    </row>
    <row r="7" spans="3:18" ht="12.75">
      <c r="C7" s="16" t="s">
        <v>0</v>
      </c>
      <c r="D7" s="16" t="s">
        <v>1</v>
      </c>
      <c r="E7" s="16" t="s">
        <v>2</v>
      </c>
      <c r="F7" s="16" t="s">
        <v>0</v>
      </c>
      <c r="G7" s="16" t="s">
        <v>1</v>
      </c>
      <c r="H7" s="16" t="s">
        <v>2</v>
      </c>
      <c r="I7" s="16" t="s">
        <v>0</v>
      </c>
      <c r="J7" s="16" t="s">
        <v>1</v>
      </c>
      <c r="K7" s="16" t="s">
        <v>2</v>
      </c>
      <c r="L7" s="16" t="s">
        <v>0</v>
      </c>
      <c r="M7" s="16" t="s">
        <v>1</v>
      </c>
      <c r="N7" s="16" t="s">
        <v>2</v>
      </c>
      <c r="O7" s="16" t="s">
        <v>0</v>
      </c>
      <c r="P7" s="16" t="s">
        <v>1</v>
      </c>
      <c r="Q7" s="16" t="s">
        <v>2</v>
      </c>
      <c r="R7" s="5" t="s">
        <v>13</v>
      </c>
    </row>
    <row r="8" spans="1:18" ht="12.75">
      <c r="A8" t="s">
        <v>26</v>
      </c>
      <c r="C8" s="3">
        <v>7</v>
      </c>
      <c r="D8" s="3">
        <v>9</v>
      </c>
      <c r="E8" s="3">
        <v>0</v>
      </c>
      <c r="F8" s="3">
        <v>1</v>
      </c>
      <c r="G8" s="3">
        <v>7</v>
      </c>
      <c r="H8" s="3">
        <v>0</v>
      </c>
      <c r="I8" s="3">
        <v>2</v>
      </c>
      <c r="J8" s="3">
        <v>0</v>
      </c>
      <c r="K8" s="3">
        <v>0</v>
      </c>
      <c r="L8" s="3">
        <v>3</v>
      </c>
      <c r="M8" s="3">
        <v>5</v>
      </c>
      <c r="N8" s="3">
        <v>0</v>
      </c>
      <c r="O8" s="2">
        <f aca="true" t="shared" si="0" ref="O8:Q10">+C8+F8+I8+L8</f>
        <v>13</v>
      </c>
      <c r="P8" s="2">
        <f t="shared" si="0"/>
        <v>21</v>
      </c>
      <c r="Q8" s="2">
        <f t="shared" si="0"/>
        <v>0</v>
      </c>
      <c r="R8" s="1">
        <f aca="true" t="shared" si="1" ref="R8:R20">+O8+P8+Q8</f>
        <v>34</v>
      </c>
    </row>
    <row r="9" spans="1:18" ht="12.75">
      <c r="A9" t="s">
        <v>44</v>
      </c>
      <c r="B9">
        <v>0.7562</v>
      </c>
      <c r="C9" s="20">
        <f>$B$9*C8</f>
        <v>5.2934</v>
      </c>
      <c r="D9" s="20">
        <f aca="true" t="shared" si="2" ref="D9:N9">$B$9*D8</f>
        <v>6.8058</v>
      </c>
      <c r="E9" s="20">
        <f t="shared" si="2"/>
        <v>0</v>
      </c>
      <c r="F9" s="20">
        <f t="shared" si="2"/>
        <v>0.7562</v>
      </c>
      <c r="G9" s="20">
        <f t="shared" si="2"/>
        <v>5.2934</v>
      </c>
      <c r="H9" s="20">
        <f t="shared" si="2"/>
        <v>0</v>
      </c>
      <c r="I9" s="20">
        <f t="shared" si="2"/>
        <v>1.5124</v>
      </c>
      <c r="J9" s="20">
        <f t="shared" si="2"/>
        <v>0</v>
      </c>
      <c r="K9" s="20">
        <f>$B$9*K8</f>
        <v>0</v>
      </c>
      <c r="L9" s="20">
        <f t="shared" si="2"/>
        <v>2.2686</v>
      </c>
      <c r="M9" s="20">
        <f t="shared" si="2"/>
        <v>3.7809999999999997</v>
      </c>
      <c r="N9" s="20">
        <f t="shared" si="2"/>
        <v>0</v>
      </c>
      <c r="O9" s="2">
        <f t="shared" si="0"/>
        <v>9.8306</v>
      </c>
      <c r="P9" s="2">
        <f t="shared" si="0"/>
        <v>15.880199999999999</v>
      </c>
      <c r="Q9" s="2">
        <f t="shared" si="0"/>
        <v>0</v>
      </c>
      <c r="R9" s="1">
        <f t="shared" si="1"/>
        <v>25.7108</v>
      </c>
    </row>
    <row r="10" spans="1:18" ht="12.75">
      <c r="A10" t="s">
        <v>45</v>
      </c>
      <c r="B10">
        <v>0.2438</v>
      </c>
      <c r="C10" s="20">
        <f>$B$10*C8</f>
        <v>1.7066</v>
      </c>
      <c r="D10" s="20">
        <f aca="true" t="shared" si="3" ref="D10:N10">$B$10*D8</f>
        <v>2.1942</v>
      </c>
      <c r="E10" s="20">
        <f t="shared" si="3"/>
        <v>0</v>
      </c>
      <c r="F10" s="20">
        <f t="shared" si="3"/>
        <v>0.2438</v>
      </c>
      <c r="G10" s="20">
        <f t="shared" si="3"/>
        <v>1.7066</v>
      </c>
      <c r="H10" s="20">
        <f t="shared" si="3"/>
        <v>0</v>
      </c>
      <c r="I10" s="20">
        <f t="shared" si="3"/>
        <v>0.4876</v>
      </c>
      <c r="J10" s="20">
        <f t="shared" si="3"/>
        <v>0</v>
      </c>
      <c r="K10" s="20">
        <f>$B$10*K8</f>
        <v>0</v>
      </c>
      <c r="L10" s="20">
        <f t="shared" si="3"/>
        <v>0.7313999999999999</v>
      </c>
      <c r="M10" s="20">
        <f t="shared" si="3"/>
        <v>1.2189999999999999</v>
      </c>
      <c r="N10" s="20">
        <f t="shared" si="3"/>
        <v>0</v>
      </c>
      <c r="O10" s="2">
        <f t="shared" si="0"/>
        <v>3.1693999999999996</v>
      </c>
      <c r="P10" s="2">
        <f t="shared" si="0"/>
        <v>5.1198</v>
      </c>
      <c r="Q10" s="2">
        <f t="shared" si="0"/>
        <v>0</v>
      </c>
      <c r="R10" s="1">
        <f t="shared" si="1"/>
        <v>8.2892</v>
      </c>
    </row>
    <row r="11" spans="2:18" ht="12.75">
      <c r="B11" s="18">
        <f>+B9+B10</f>
        <v>1</v>
      </c>
      <c r="C11" s="18">
        <f aca="true" t="shared" si="4" ref="C11:N11">+C9+C10</f>
        <v>7</v>
      </c>
      <c r="D11" s="18">
        <f t="shared" si="4"/>
        <v>9</v>
      </c>
      <c r="E11" s="18">
        <f t="shared" si="4"/>
        <v>0</v>
      </c>
      <c r="F11" s="18">
        <f t="shared" si="4"/>
        <v>1</v>
      </c>
      <c r="G11" s="18">
        <f t="shared" si="4"/>
        <v>7</v>
      </c>
      <c r="H11" s="18">
        <f t="shared" si="4"/>
        <v>0</v>
      </c>
      <c r="I11" s="18">
        <f t="shared" si="4"/>
        <v>2</v>
      </c>
      <c r="J11" s="18">
        <f>+J9+J10</f>
        <v>0</v>
      </c>
      <c r="K11" s="18">
        <f t="shared" si="4"/>
        <v>0</v>
      </c>
      <c r="L11" s="18">
        <f t="shared" si="4"/>
        <v>3</v>
      </c>
      <c r="M11" s="18">
        <f t="shared" si="4"/>
        <v>5</v>
      </c>
      <c r="N11" s="18">
        <f t="shared" si="4"/>
        <v>0</v>
      </c>
      <c r="O11" s="2">
        <f>+O9+O10</f>
        <v>13</v>
      </c>
      <c r="P11" s="2">
        <f>+P9+P10</f>
        <v>21</v>
      </c>
      <c r="Q11" s="2">
        <f>+Q9+Q10</f>
        <v>0</v>
      </c>
      <c r="R11" s="1">
        <f t="shared" si="1"/>
        <v>34</v>
      </c>
    </row>
    <row r="12" spans="2:18" ht="13.5" thickBot="1"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2"/>
      <c r="P12" s="2"/>
      <c r="Q12" s="2"/>
      <c r="R12" s="1"/>
    </row>
    <row r="13" spans="2:18" ht="13.5" thickBot="1">
      <c r="B13" t="s">
        <v>42</v>
      </c>
      <c r="C13" s="7" t="s">
        <v>3</v>
      </c>
      <c r="D13" s="8"/>
      <c r="E13" s="8"/>
      <c r="F13" s="9"/>
      <c r="G13" s="9"/>
      <c r="H13" s="10"/>
      <c r="I13" s="11" t="s">
        <v>4</v>
      </c>
      <c r="J13" s="12"/>
      <c r="K13" s="12"/>
      <c r="L13" s="12"/>
      <c r="M13" s="12"/>
      <c r="N13" s="13"/>
      <c r="O13" s="7" t="s">
        <v>5</v>
      </c>
      <c r="P13" s="9"/>
      <c r="Q13" s="10"/>
      <c r="R13" s="5"/>
    </row>
    <row r="14" spans="2:18" ht="13.5" thickBot="1">
      <c r="B14" t="s">
        <v>43</v>
      </c>
      <c r="C14" s="15"/>
      <c r="D14" s="9" t="s">
        <v>6</v>
      </c>
      <c r="E14" s="10"/>
      <c r="F14" s="15"/>
      <c r="G14" s="9" t="s">
        <v>7</v>
      </c>
      <c r="H14" s="10"/>
      <c r="I14" s="15"/>
      <c r="J14" s="9" t="s">
        <v>8</v>
      </c>
      <c r="K14" s="10"/>
      <c r="L14" s="15"/>
      <c r="M14" s="9" t="s">
        <v>7</v>
      </c>
      <c r="N14" s="10"/>
      <c r="O14" s="7" t="s">
        <v>9</v>
      </c>
      <c r="P14" s="9"/>
      <c r="Q14" s="10"/>
      <c r="R14" s="14"/>
    </row>
    <row r="15" spans="3:18" ht="12.75"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7"/>
      <c r="P15" s="16"/>
      <c r="Q15" s="16"/>
      <c r="R15" s="14"/>
    </row>
    <row r="16" spans="3:18" ht="12.75">
      <c r="C16" s="16" t="s">
        <v>0</v>
      </c>
      <c r="D16" s="16" t="s">
        <v>1</v>
      </c>
      <c r="E16" s="16" t="s">
        <v>2</v>
      </c>
      <c r="F16" s="16" t="s">
        <v>0</v>
      </c>
      <c r="G16" s="16" t="s">
        <v>1</v>
      </c>
      <c r="H16" s="16" t="s">
        <v>2</v>
      </c>
      <c r="I16" s="16" t="s">
        <v>0</v>
      </c>
      <c r="J16" s="16" t="s">
        <v>1</v>
      </c>
      <c r="K16" s="16" t="s">
        <v>2</v>
      </c>
      <c r="L16" s="16" t="s">
        <v>0</v>
      </c>
      <c r="M16" s="16" t="s">
        <v>1</v>
      </c>
      <c r="N16" s="16" t="s">
        <v>2</v>
      </c>
      <c r="O16" s="16" t="s">
        <v>0</v>
      </c>
      <c r="P16" s="16" t="s">
        <v>1</v>
      </c>
      <c r="Q16" s="16" t="s">
        <v>2</v>
      </c>
      <c r="R16" s="5" t="s">
        <v>13</v>
      </c>
    </row>
    <row r="17" spans="1:18" ht="12.75">
      <c r="A17" t="s">
        <v>26</v>
      </c>
      <c r="C17" s="3">
        <v>7</v>
      </c>
      <c r="D17" s="3">
        <v>9</v>
      </c>
      <c r="E17" s="3">
        <v>0</v>
      </c>
      <c r="F17" s="3">
        <v>1</v>
      </c>
      <c r="G17" s="3">
        <v>7</v>
      </c>
      <c r="H17" s="3">
        <v>0</v>
      </c>
      <c r="I17" s="3">
        <v>2</v>
      </c>
      <c r="J17" s="3">
        <v>0</v>
      </c>
      <c r="K17" s="3">
        <v>0</v>
      </c>
      <c r="L17" s="3">
        <v>3</v>
      </c>
      <c r="M17" s="3">
        <v>5</v>
      </c>
      <c r="N17" s="3">
        <v>0</v>
      </c>
      <c r="O17" s="2">
        <f>+C17+F17+I17+L17</f>
        <v>13</v>
      </c>
      <c r="P17" s="2">
        <f>+D17+G17+J17+M17</f>
        <v>21</v>
      </c>
      <c r="Q17" s="2">
        <f>+E17+H17+K17+N17</f>
        <v>0</v>
      </c>
      <c r="R17" s="1">
        <f t="shared" si="1"/>
        <v>34</v>
      </c>
    </row>
    <row r="18" spans="1:18" ht="12.75">
      <c r="A18" t="s">
        <v>44</v>
      </c>
      <c r="B18">
        <v>0.7562</v>
      </c>
      <c r="C18" s="21">
        <v>5</v>
      </c>
      <c r="D18" s="21">
        <f aca="true" t="shared" si="5" ref="D18:N18">$B$9*D17</f>
        <v>6.8058</v>
      </c>
      <c r="E18" s="21">
        <f t="shared" si="5"/>
        <v>0</v>
      </c>
      <c r="F18" s="21">
        <v>1</v>
      </c>
      <c r="G18" s="21">
        <v>5</v>
      </c>
      <c r="H18" s="21">
        <f t="shared" si="5"/>
        <v>0</v>
      </c>
      <c r="I18" s="21">
        <v>2</v>
      </c>
      <c r="J18" s="21">
        <f t="shared" si="5"/>
        <v>0</v>
      </c>
      <c r="K18" s="21">
        <f>$B$9*K17</f>
        <v>0</v>
      </c>
      <c r="L18" s="21">
        <v>2</v>
      </c>
      <c r="M18" s="21">
        <v>4</v>
      </c>
      <c r="N18" s="21">
        <f t="shared" si="5"/>
        <v>0</v>
      </c>
      <c r="O18" s="2">
        <f aca="true" t="shared" si="6" ref="O18:Q19">+C18+F18+I18+L18</f>
        <v>10</v>
      </c>
      <c r="P18" s="2">
        <f t="shared" si="6"/>
        <v>15.8058</v>
      </c>
      <c r="Q18" s="2">
        <f t="shared" si="6"/>
        <v>0</v>
      </c>
      <c r="R18" s="1">
        <f t="shared" si="1"/>
        <v>25.805799999999998</v>
      </c>
    </row>
    <row r="19" spans="1:18" ht="12.75">
      <c r="A19" t="s">
        <v>45</v>
      </c>
      <c r="B19">
        <v>0.2438</v>
      </c>
      <c r="C19" s="21">
        <v>2</v>
      </c>
      <c r="D19" s="21">
        <f aca="true" t="shared" si="7" ref="D19:N19">$B$10*D17</f>
        <v>2.1942</v>
      </c>
      <c r="E19" s="21">
        <f t="shared" si="7"/>
        <v>0</v>
      </c>
      <c r="F19" s="21">
        <v>0</v>
      </c>
      <c r="G19" s="21">
        <v>2</v>
      </c>
      <c r="H19" s="21">
        <f t="shared" si="7"/>
        <v>0</v>
      </c>
      <c r="I19" s="21">
        <v>0</v>
      </c>
      <c r="J19" s="21">
        <f t="shared" si="7"/>
        <v>0</v>
      </c>
      <c r="K19" s="21">
        <f>$B$10*K17</f>
        <v>0</v>
      </c>
      <c r="L19" s="21">
        <v>1</v>
      </c>
      <c r="M19" s="21">
        <v>1</v>
      </c>
      <c r="N19" s="21">
        <f t="shared" si="7"/>
        <v>0</v>
      </c>
      <c r="O19" s="2">
        <f t="shared" si="6"/>
        <v>3</v>
      </c>
      <c r="P19" s="2">
        <f t="shared" si="6"/>
        <v>5.1942</v>
      </c>
      <c r="Q19" s="2">
        <f t="shared" si="6"/>
        <v>0</v>
      </c>
      <c r="R19" s="1">
        <f t="shared" si="1"/>
        <v>8.1942</v>
      </c>
    </row>
    <row r="20" spans="2:18" s="19" customFormat="1" ht="12.75">
      <c r="B20" s="22">
        <f>+B18+B19</f>
        <v>1</v>
      </c>
      <c r="C20" s="23">
        <f aca="true" t="shared" si="8" ref="C20:N20">+C18+C19</f>
        <v>7</v>
      </c>
      <c r="D20" s="23">
        <f t="shared" si="8"/>
        <v>9</v>
      </c>
      <c r="E20" s="23">
        <f t="shared" si="8"/>
        <v>0</v>
      </c>
      <c r="F20" s="23">
        <f t="shared" si="8"/>
        <v>1</v>
      </c>
      <c r="G20" s="23">
        <f t="shared" si="8"/>
        <v>7</v>
      </c>
      <c r="H20" s="23">
        <f t="shared" si="8"/>
        <v>0</v>
      </c>
      <c r="I20" s="23">
        <f t="shared" si="8"/>
        <v>2</v>
      </c>
      <c r="J20" s="23">
        <f>+J18+J19</f>
        <v>0</v>
      </c>
      <c r="K20" s="23">
        <f t="shared" si="8"/>
        <v>0</v>
      </c>
      <c r="L20" s="23">
        <f t="shared" si="8"/>
        <v>3</v>
      </c>
      <c r="M20" s="23">
        <f t="shared" si="8"/>
        <v>5</v>
      </c>
      <c r="N20" s="23">
        <f t="shared" si="8"/>
        <v>0</v>
      </c>
      <c r="O20" s="2">
        <f>+O18+O19</f>
        <v>13</v>
      </c>
      <c r="P20" s="2">
        <f>+P18+P19</f>
        <v>21</v>
      </c>
      <c r="Q20" s="2">
        <f>+Q18+Q19</f>
        <v>0</v>
      </c>
      <c r="R20" s="1">
        <f t="shared" si="1"/>
        <v>34</v>
      </c>
    </row>
    <row r="21" spans="3:14" ht="13.5" thickBot="1"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2:18" ht="13.5" thickBot="1">
      <c r="B22" t="s">
        <v>42</v>
      </c>
      <c r="C22" s="7" t="s">
        <v>3</v>
      </c>
      <c r="D22" s="8"/>
      <c r="E22" s="8"/>
      <c r="F22" s="9"/>
      <c r="G22" s="9"/>
      <c r="H22" s="10"/>
      <c r="I22" s="11" t="s">
        <v>4</v>
      </c>
      <c r="J22" s="12"/>
      <c r="K22" s="12"/>
      <c r="L22" s="12"/>
      <c r="M22" s="12"/>
      <c r="N22" s="13"/>
      <c r="O22" s="7" t="s">
        <v>5</v>
      </c>
      <c r="P22" s="9"/>
      <c r="Q22" s="10"/>
      <c r="R22" s="5"/>
    </row>
    <row r="23" spans="2:18" ht="13.5" thickBot="1">
      <c r="B23" t="s">
        <v>43</v>
      </c>
      <c r="C23" s="15"/>
      <c r="D23" s="9" t="s">
        <v>6</v>
      </c>
      <c r="E23" s="10"/>
      <c r="F23" s="15"/>
      <c r="G23" s="9" t="s">
        <v>7</v>
      </c>
      <c r="H23" s="10"/>
      <c r="I23" s="15"/>
      <c r="J23" s="9" t="s">
        <v>8</v>
      </c>
      <c r="K23" s="10"/>
      <c r="L23" s="15"/>
      <c r="M23" s="9" t="s">
        <v>7</v>
      </c>
      <c r="N23" s="10"/>
      <c r="O23" s="7" t="s">
        <v>9</v>
      </c>
      <c r="P23" s="9"/>
      <c r="Q23" s="10"/>
      <c r="R23" s="14"/>
    </row>
    <row r="24" spans="3:18" ht="12.75"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/>
      <c r="P24" s="16"/>
      <c r="Q24" s="16"/>
      <c r="R24" s="14"/>
    </row>
    <row r="25" spans="3:18" ht="12.75">
      <c r="C25" s="16" t="s">
        <v>0</v>
      </c>
      <c r="D25" s="16" t="s">
        <v>1</v>
      </c>
      <c r="E25" s="16" t="s">
        <v>2</v>
      </c>
      <c r="F25" s="16" t="s">
        <v>0</v>
      </c>
      <c r="G25" s="16" t="s">
        <v>1</v>
      </c>
      <c r="H25" s="16" t="s">
        <v>2</v>
      </c>
      <c r="I25" s="16" t="s">
        <v>0</v>
      </c>
      <c r="J25" s="16" t="s">
        <v>1</v>
      </c>
      <c r="K25" s="16" t="s">
        <v>2</v>
      </c>
      <c r="L25" s="16" t="s">
        <v>0</v>
      </c>
      <c r="M25" s="16" t="s">
        <v>1</v>
      </c>
      <c r="N25" s="16" t="s">
        <v>2</v>
      </c>
      <c r="O25" s="16" t="s">
        <v>0</v>
      </c>
      <c r="P25" s="16" t="s">
        <v>1</v>
      </c>
      <c r="Q25" s="16" t="s">
        <v>2</v>
      </c>
      <c r="R25" s="5" t="s">
        <v>13</v>
      </c>
    </row>
    <row r="26" spans="1:18" ht="12.75">
      <c r="A26" t="s">
        <v>16</v>
      </c>
      <c r="C26" s="3">
        <v>5</v>
      </c>
      <c r="D26" s="3">
        <v>11</v>
      </c>
      <c r="E26" s="3">
        <v>0</v>
      </c>
      <c r="F26" s="3">
        <v>0</v>
      </c>
      <c r="G26" s="3">
        <v>8</v>
      </c>
      <c r="H26" s="3">
        <v>0</v>
      </c>
      <c r="I26" s="3">
        <v>2</v>
      </c>
      <c r="J26" s="3">
        <v>0</v>
      </c>
      <c r="K26" s="3">
        <v>0</v>
      </c>
      <c r="L26" s="3">
        <v>0</v>
      </c>
      <c r="M26" s="3">
        <v>8</v>
      </c>
      <c r="N26" s="3">
        <v>0</v>
      </c>
      <c r="O26" s="2">
        <f>+C26+F26+I26+L26</f>
        <v>7</v>
      </c>
      <c r="P26" s="2">
        <f>+D26+G26+J26+M26</f>
        <v>27</v>
      </c>
      <c r="Q26" s="2">
        <f>+E26+H26+K26+N26</f>
        <v>0</v>
      </c>
      <c r="R26" s="1">
        <f>+O26+P26+Q26</f>
        <v>34</v>
      </c>
    </row>
    <row r="27" spans="1:18" ht="12.75">
      <c r="A27" t="s">
        <v>46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">
        <f aca="true" t="shared" si="9" ref="O27:Q28">+C27+F27+I27+L27</f>
        <v>0</v>
      </c>
      <c r="P27" s="2">
        <f t="shared" si="9"/>
        <v>0</v>
      </c>
      <c r="Q27" s="2">
        <f t="shared" si="9"/>
        <v>0</v>
      </c>
      <c r="R27" s="1">
        <f>+O27+P27+Q27</f>
        <v>0</v>
      </c>
    </row>
    <row r="28" spans="1:18" ht="12.75">
      <c r="A28" t="s">
        <v>47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">
        <f t="shared" si="9"/>
        <v>0</v>
      </c>
      <c r="P28" s="2">
        <f t="shared" si="9"/>
        <v>0</v>
      </c>
      <c r="Q28" s="2">
        <f t="shared" si="9"/>
        <v>0</v>
      </c>
      <c r="R28" s="1">
        <f>+O28+P28+Q28</f>
        <v>0</v>
      </c>
    </row>
    <row r="29" spans="2:18" s="19" customFormat="1" ht="12.75">
      <c r="B29" s="22">
        <f>+B27+B28</f>
        <v>0</v>
      </c>
      <c r="C29" s="23">
        <f aca="true" t="shared" si="10" ref="C29:N29">+C27+C28</f>
        <v>0</v>
      </c>
      <c r="D29" s="23">
        <f t="shared" si="10"/>
        <v>0</v>
      </c>
      <c r="E29" s="23">
        <f t="shared" si="10"/>
        <v>0</v>
      </c>
      <c r="F29" s="23">
        <f t="shared" si="10"/>
        <v>0</v>
      </c>
      <c r="G29" s="23">
        <f t="shared" si="10"/>
        <v>0</v>
      </c>
      <c r="H29" s="23">
        <f t="shared" si="10"/>
        <v>0</v>
      </c>
      <c r="I29" s="23">
        <f t="shared" si="10"/>
        <v>0</v>
      </c>
      <c r="J29" s="23">
        <f>+J27+J28</f>
        <v>0</v>
      </c>
      <c r="K29" s="23">
        <f t="shared" si="10"/>
        <v>0</v>
      </c>
      <c r="L29" s="23">
        <f t="shared" si="10"/>
        <v>0</v>
      </c>
      <c r="M29" s="23">
        <f t="shared" si="10"/>
        <v>0</v>
      </c>
      <c r="N29" s="23">
        <f t="shared" si="10"/>
        <v>0</v>
      </c>
      <c r="O29" s="2">
        <f>+O27+O28</f>
        <v>0</v>
      </c>
      <c r="P29" s="2">
        <f>+P27+P28</f>
        <v>0</v>
      </c>
      <c r="Q29" s="2">
        <f>+Q27+Q28</f>
        <v>0</v>
      </c>
      <c r="R29" s="1">
        <f>+O29+P29+Q29</f>
        <v>0</v>
      </c>
    </row>
  </sheetData>
  <printOptions gridLines="1"/>
  <pageMargins left="0.75" right="0.75" top="1" bottom="1" header="0.5" footer="0.5"/>
  <pageSetup fitToHeight="1" fitToWidth="1" horizontalDpi="300" verticalDpi="300" orientation="landscape" paperSize="9" scale="81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6">
      <selection activeCell="A24" sqref="A24"/>
    </sheetView>
  </sheetViews>
  <sheetFormatPr defaultColWidth="9.00390625" defaultRowHeight="12.75"/>
  <cols>
    <col min="1" max="1" width="27.00390625" style="24" customWidth="1"/>
    <col min="2" max="2" width="8.375" style="24" customWidth="1"/>
    <col min="3" max="3" width="7.875" style="24" customWidth="1"/>
    <col min="4" max="4" width="7.375" style="24" customWidth="1"/>
    <col min="5" max="5" width="9.375" style="24" customWidth="1"/>
    <col min="6" max="6" width="7.875" style="28" customWidth="1"/>
    <col min="7" max="16384" width="27.00390625" style="24" customWidth="1"/>
  </cols>
  <sheetData>
    <row r="1" ht="12.75">
      <c r="A1" s="24" t="s">
        <v>48</v>
      </c>
    </row>
    <row r="2" spans="2:6" s="25" customFormat="1" ht="29.25" customHeight="1">
      <c r="B2" s="26" t="s">
        <v>49</v>
      </c>
      <c r="C2" s="26" t="s">
        <v>50</v>
      </c>
      <c r="D2" s="26" t="s">
        <v>51</v>
      </c>
      <c r="F2" s="29"/>
    </row>
    <row r="3" spans="1:4" ht="12.75">
      <c r="A3" s="24" t="s">
        <v>52</v>
      </c>
      <c r="B3" s="24">
        <v>1</v>
      </c>
      <c r="C3" s="24">
        <v>4.7</v>
      </c>
      <c r="D3" s="24">
        <f>+B3*C3</f>
        <v>4.7</v>
      </c>
    </row>
    <row r="4" spans="1:4" ht="12.75">
      <c r="A4" s="24" t="s">
        <v>53</v>
      </c>
      <c r="B4" s="24">
        <v>1</v>
      </c>
      <c r="C4" s="24">
        <v>2.64</v>
      </c>
      <c r="D4" s="24">
        <f>+B4*C4</f>
        <v>2.64</v>
      </c>
    </row>
    <row r="5" spans="1:4" ht="12.75">
      <c r="A5" s="24" t="s">
        <v>54</v>
      </c>
      <c r="B5" s="24">
        <v>0.36</v>
      </c>
      <c r="C5" s="24">
        <v>2.37</v>
      </c>
      <c r="D5" s="27">
        <f>+B5*C5</f>
        <v>0.8532</v>
      </c>
    </row>
    <row r="6" spans="2:4" ht="12.75">
      <c r="B6" s="24">
        <f>SUM(B3:B5)</f>
        <v>2.36</v>
      </c>
      <c r="C6" s="27">
        <f>+D6/B6</f>
        <v>3.471694915254237</v>
      </c>
      <c r="D6" s="27">
        <f>SUM(D3:D5)</f>
        <v>8.1932</v>
      </c>
    </row>
    <row r="8" spans="1:6" ht="38.25">
      <c r="A8" s="25" t="s">
        <v>55</v>
      </c>
      <c r="B8" s="26" t="s">
        <v>56</v>
      </c>
      <c r="C8" s="26" t="s">
        <v>57</v>
      </c>
      <c r="D8" s="26" t="s">
        <v>58</v>
      </c>
      <c r="E8" s="26" t="s">
        <v>59</v>
      </c>
      <c r="F8" s="30" t="s">
        <v>51</v>
      </c>
    </row>
    <row r="9" spans="1:6" ht="12.75">
      <c r="A9" s="24" t="s">
        <v>60</v>
      </c>
      <c r="B9" s="24">
        <v>567</v>
      </c>
      <c r="C9" s="24">
        <v>4.7</v>
      </c>
      <c r="D9" s="24">
        <v>2.2</v>
      </c>
      <c r="E9" s="24">
        <v>4.81</v>
      </c>
      <c r="F9" s="28">
        <f>+B9*E9</f>
        <v>2727.27</v>
      </c>
    </row>
    <row r="10" spans="1:6" ht="12.75">
      <c r="A10" s="24" t="s">
        <v>61</v>
      </c>
      <c r="B10" s="24">
        <v>399</v>
      </c>
      <c r="C10" s="24">
        <v>2.75</v>
      </c>
      <c r="D10" s="24">
        <v>0.5</v>
      </c>
      <c r="E10" s="24">
        <v>2.76</v>
      </c>
      <c r="F10" s="28">
        <f>+B10*E10</f>
        <v>1101.24</v>
      </c>
    </row>
    <row r="11" spans="1:6" ht="12.75">
      <c r="A11" s="24" t="s">
        <v>53</v>
      </c>
      <c r="B11" s="24">
        <v>87</v>
      </c>
      <c r="C11" s="24">
        <v>3.6</v>
      </c>
      <c r="D11" s="24">
        <v>0.3</v>
      </c>
      <c r="E11" s="24">
        <v>3.61</v>
      </c>
      <c r="F11" s="28">
        <f>+B11*E11</f>
        <v>314.07</v>
      </c>
    </row>
    <row r="12" spans="1:6" ht="12.75">
      <c r="A12" s="24" t="s">
        <v>62</v>
      </c>
      <c r="B12" s="24">
        <v>87</v>
      </c>
      <c r="C12" s="24">
        <v>1.5</v>
      </c>
      <c r="D12" s="24">
        <v>1</v>
      </c>
      <c r="E12" s="24">
        <v>1.52</v>
      </c>
      <c r="F12" s="28">
        <f>+B12*E12</f>
        <v>132.24</v>
      </c>
    </row>
    <row r="13" spans="1:6" ht="12.75">
      <c r="A13" s="24" t="s">
        <v>63</v>
      </c>
      <c r="B13" s="24">
        <f>SUM(B9:B12)</f>
        <v>1140</v>
      </c>
      <c r="C13" s="24">
        <v>3.69</v>
      </c>
      <c r="E13" s="27">
        <f>+F13/B13</f>
        <v>3.7498421052631574</v>
      </c>
      <c r="F13" s="28">
        <f>SUM(F9:F12)</f>
        <v>4274.82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39"/>
  <sheetViews>
    <sheetView workbookViewId="0" topLeftCell="A20">
      <selection activeCell="B33" sqref="B33"/>
    </sheetView>
  </sheetViews>
  <sheetFormatPr defaultColWidth="9.00390625" defaultRowHeight="12.75"/>
  <cols>
    <col min="1" max="1" width="2.875" style="24" customWidth="1"/>
    <col min="2" max="2" width="24.75390625" style="24" customWidth="1"/>
    <col min="3" max="14" width="5.25390625" style="4" customWidth="1"/>
    <col min="15" max="16" width="7.00390625" style="4" customWidth="1"/>
    <col min="17" max="17" width="7.125" style="4" customWidth="1"/>
    <col min="18" max="18" width="11.125" style="4" customWidth="1"/>
    <col min="19" max="16384" width="9.125" style="24" customWidth="1"/>
  </cols>
  <sheetData>
    <row r="1" ht="12.75">
      <c r="B1" s="24" t="s">
        <v>64</v>
      </c>
    </row>
    <row r="2" spans="3:18" ht="13.5" thickBot="1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13.5" thickBot="1">
      <c r="A3" s="73" t="s">
        <v>65</v>
      </c>
      <c r="C3" s="7" t="s">
        <v>3</v>
      </c>
      <c r="D3" s="8"/>
      <c r="E3" s="8"/>
      <c r="F3" s="9"/>
      <c r="G3" s="9"/>
      <c r="H3" s="10"/>
      <c r="I3" s="11" t="s">
        <v>4</v>
      </c>
      <c r="J3" s="12"/>
      <c r="K3" s="12"/>
      <c r="L3" s="12"/>
      <c r="M3" s="12"/>
      <c r="N3" s="13"/>
      <c r="O3" s="7" t="s">
        <v>5</v>
      </c>
      <c r="P3" s="9"/>
      <c r="Q3" s="10"/>
      <c r="R3" s="5"/>
    </row>
    <row r="4" spans="1:18" ht="13.5" thickBot="1">
      <c r="A4" s="73" t="s">
        <v>66</v>
      </c>
      <c r="C4" s="15"/>
      <c r="D4" s="9" t="s">
        <v>6</v>
      </c>
      <c r="E4" s="10"/>
      <c r="F4" s="15"/>
      <c r="G4" s="9" t="s">
        <v>7</v>
      </c>
      <c r="H4" s="10"/>
      <c r="I4" s="15"/>
      <c r="J4" s="9" t="s">
        <v>8</v>
      </c>
      <c r="K4" s="10"/>
      <c r="L4" s="15"/>
      <c r="M4" s="9" t="s">
        <v>7</v>
      </c>
      <c r="N4" s="10"/>
      <c r="O4" s="7" t="s">
        <v>9</v>
      </c>
      <c r="P4" s="9"/>
      <c r="Q4" s="10"/>
      <c r="R4" s="14"/>
    </row>
    <row r="5" spans="3:18" ht="12.75">
      <c r="C5" s="31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P5" s="16"/>
      <c r="Q5" s="32"/>
      <c r="R5" s="14"/>
    </row>
    <row r="6" spans="1:18" ht="13.5" thickBot="1">
      <c r="A6" s="24">
        <v>1</v>
      </c>
      <c r="B6" s="60" t="s">
        <v>67</v>
      </c>
      <c r="C6" s="61" t="s">
        <v>0</v>
      </c>
      <c r="D6" s="62" t="s">
        <v>1</v>
      </c>
      <c r="E6" s="62" t="s">
        <v>2</v>
      </c>
      <c r="F6" s="62" t="s">
        <v>0</v>
      </c>
      <c r="G6" s="62" t="s">
        <v>1</v>
      </c>
      <c r="H6" s="62" t="s">
        <v>2</v>
      </c>
      <c r="I6" s="62" t="s">
        <v>0</v>
      </c>
      <c r="J6" s="62" t="s">
        <v>1</v>
      </c>
      <c r="K6" s="62" t="s">
        <v>2</v>
      </c>
      <c r="L6" s="62" t="s">
        <v>0</v>
      </c>
      <c r="M6" s="62" t="s">
        <v>1</v>
      </c>
      <c r="N6" s="62" t="s">
        <v>2</v>
      </c>
      <c r="O6" s="62" t="s">
        <v>0</v>
      </c>
      <c r="P6" s="62" t="s">
        <v>1</v>
      </c>
      <c r="Q6" s="63" t="s">
        <v>2</v>
      </c>
      <c r="R6" s="64" t="s">
        <v>13</v>
      </c>
    </row>
    <row r="7" spans="2:18" s="33" customFormat="1" ht="12.75">
      <c r="B7" s="65"/>
      <c r="C7" s="66">
        <v>5</v>
      </c>
      <c r="D7" s="66">
        <v>11</v>
      </c>
      <c r="E7" s="66">
        <v>0</v>
      </c>
      <c r="F7" s="66">
        <v>0</v>
      </c>
      <c r="G7" s="66">
        <v>8</v>
      </c>
      <c r="H7" s="66">
        <v>0</v>
      </c>
      <c r="I7" s="66">
        <v>2</v>
      </c>
      <c r="J7" s="66">
        <v>0</v>
      </c>
      <c r="K7" s="66">
        <v>0</v>
      </c>
      <c r="L7" s="66">
        <v>0</v>
      </c>
      <c r="M7" s="66">
        <v>8</v>
      </c>
      <c r="N7" s="66">
        <v>0</v>
      </c>
      <c r="O7" s="67">
        <f aca="true" t="shared" si="0" ref="O7:Q11">+C7+F7+I7+L7</f>
        <v>7</v>
      </c>
      <c r="P7" s="67">
        <f t="shared" si="0"/>
        <v>27</v>
      </c>
      <c r="Q7" s="67">
        <f t="shared" si="0"/>
        <v>0</v>
      </c>
      <c r="R7" s="67">
        <f>+O7+P7+Q7</f>
        <v>34</v>
      </c>
    </row>
    <row r="8" spans="1:18" ht="12.75" hidden="1">
      <c r="A8" s="24">
        <v>2</v>
      </c>
      <c r="B8" s="24" t="s">
        <v>68</v>
      </c>
      <c r="C8" s="34" t="s">
        <v>69</v>
      </c>
      <c r="D8" s="3"/>
      <c r="E8" s="3"/>
      <c r="F8" s="3"/>
      <c r="G8" s="3"/>
      <c r="H8" s="3"/>
      <c r="I8" s="35" t="s">
        <v>70</v>
      </c>
      <c r="J8" s="3"/>
      <c r="K8" s="3"/>
      <c r="L8" s="3"/>
      <c r="M8" s="3"/>
      <c r="N8" s="3"/>
      <c r="O8" s="2"/>
      <c r="P8" s="2"/>
      <c r="Q8" s="2"/>
      <c r="R8" s="1"/>
    </row>
    <row r="9" spans="2:18" ht="12.75" hidden="1">
      <c r="B9" s="24" t="s">
        <v>71</v>
      </c>
      <c r="C9" s="2">
        <f>3+1</f>
        <v>4</v>
      </c>
      <c r="D9" s="2"/>
      <c r="E9" s="2"/>
      <c r="F9" s="2"/>
      <c r="G9" s="2"/>
      <c r="H9" s="2"/>
      <c r="I9" s="2">
        <v>2</v>
      </c>
      <c r="J9" s="2"/>
      <c r="K9" s="2"/>
      <c r="L9" s="2"/>
      <c r="M9" s="2"/>
      <c r="N9" s="2"/>
      <c r="O9" s="2">
        <f t="shared" si="0"/>
        <v>6</v>
      </c>
      <c r="P9" s="2">
        <f t="shared" si="0"/>
        <v>0</v>
      </c>
      <c r="Q9" s="2">
        <f t="shared" si="0"/>
        <v>0</v>
      </c>
      <c r="R9" s="1">
        <f>+O9+P9+Q9</f>
        <v>6</v>
      </c>
    </row>
    <row r="10" spans="2:18" ht="12.75" hidden="1">
      <c r="B10" s="24" t="s">
        <v>72</v>
      </c>
      <c r="C10" s="2">
        <f>3+1</f>
        <v>4</v>
      </c>
      <c r="D10" s="2"/>
      <c r="E10" s="2"/>
      <c r="F10" s="2"/>
      <c r="G10" s="2"/>
      <c r="H10" s="2"/>
      <c r="I10" s="2">
        <v>2</v>
      </c>
      <c r="J10" s="3"/>
      <c r="K10" s="3"/>
      <c r="L10" s="3"/>
      <c r="M10" s="3"/>
      <c r="N10" s="3"/>
      <c r="O10" s="2">
        <f t="shared" si="0"/>
        <v>6</v>
      </c>
      <c r="P10" s="2">
        <f t="shared" si="0"/>
        <v>0</v>
      </c>
      <c r="Q10" s="2">
        <f t="shared" si="0"/>
        <v>0</v>
      </c>
      <c r="R10" s="1">
        <f>+O10+P10+Q10</f>
        <v>6</v>
      </c>
    </row>
    <row r="11" spans="2:18" ht="12.75" hidden="1">
      <c r="B11" s="24" t="s">
        <v>73</v>
      </c>
      <c r="C11" s="2">
        <f>3+1</f>
        <v>4</v>
      </c>
      <c r="D11" s="2"/>
      <c r="E11" s="2"/>
      <c r="F11" s="2"/>
      <c r="G11" s="2"/>
      <c r="H11" s="2"/>
      <c r="I11" s="2">
        <v>2</v>
      </c>
      <c r="J11" s="3"/>
      <c r="K11" s="3"/>
      <c r="L11" s="3"/>
      <c r="M11" s="3"/>
      <c r="N11" s="3"/>
      <c r="O11" s="2">
        <f t="shared" si="0"/>
        <v>6</v>
      </c>
      <c r="P11" s="2">
        <f t="shared" si="0"/>
        <v>0</v>
      </c>
      <c r="Q11" s="2">
        <f t="shared" si="0"/>
        <v>0</v>
      </c>
      <c r="R11" s="1">
        <f>+O11+P11+Q11</f>
        <v>6</v>
      </c>
    </row>
    <row r="12" spans="2:18" ht="12.75" hidden="1">
      <c r="B12" s="24" t="s">
        <v>74</v>
      </c>
      <c r="C12" s="1">
        <f>SUM(C9:C11)</f>
        <v>12</v>
      </c>
      <c r="D12" s="1">
        <f aca="true" t="shared" si="1" ref="D12:R12">SUM(D9:D11)</f>
        <v>0</v>
      </c>
      <c r="E12" s="1">
        <f t="shared" si="1"/>
        <v>0</v>
      </c>
      <c r="F12" s="1">
        <f t="shared" si="1"/>
        <v>0</v>
      </c>
      <c r="G12" s="1">
        <f t="shared" si="1"/>
        <v>0</v>
      </c>
      <c r="H12" s="1">
        <f t="shared" si="1"/>
        <v>0</v>
      </c>
      <c r="I12" s="1">
        <f t="shared" si="1"/>
        <v>6</v>
      </c>
      <c r="J12" s="1">
        <f t="shared" si="1"/>
        <v>0</v>
      </c>
      <c r="K12" s="1">
        <f t="shared" si="1"/>
        <v>0</v>
      </c>
      <c r="L12" s="1">
        <f t="shared" si="1"/>
        <v>0</v>
      </c>
      <c r="M12" s="1">
        <f t="shared" si="1"/>
        <v>0</v>
      </c>
      <c r="N12" s="1">
        <f t="shared" si="1"/>
        <v>0</v>
      </c>
      <c r="O12" s="1">
        <f t="shared" si="1"/>
        <v>18</v>
      </c>
      <c r="P12" s="1">
        <f t="shared" si="1"/>
        <v>0</v>
      </c>
      <c r="Q12" s="1">
        <f t="shared" si="1"/>
        <v>0</v>
      </c>
      <c r="R12" s="1">
        <f t="shared" si="1"/>
        <v>18</v>
      </c>
    </row>
    <row r="13" spans="3:18" ht="13.5" thickBot="1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2.75">
      <c r="A14" s="24">
        <v>3</v>
      </c>
      <c r="B14" s="46" t="s">
        <v>75</v>
      </c>
      <c r="C14" s="49"/>
      <c r="D14" s="48"/>
      <c r="E14" s="48"/>
      <c r="F14" s="48"/>
      <c r="G14" s="48"/>
      <c r="H14" s="48"/>
      <c r="I14" s="49"/>
      <c r="J14" s="48"/>
      <c r="K14" s="48"/>
      <c r="L14" s="48"/>
      <c r="M14" s="48"/>
      <c r="N14" s="48"/>
      <c r="O14" s="48"/>
      <c r="P14" s="48"/>
      <c r="Q14" s="48"/>
      <c r="R14" s="68"/>
    </row>
    <row r="15" spans="2:18" ht="12.75">
      <c r="B15" s="52" t="s">
        <v>71</v>
      </c>
      <c r="C15" s="53">
        <v>3</v>
      </c>
      <c r="D15" s="53"/>
      <c r="E15" s="53"/>
      <c r="F15" s="53"/>
      <c r="G15" s="53"/>
      <c r="H15" s="53"/>
      <c r="I15" s="53">
        <v>1</v>
      </c>
      <c r="J15" s="53"/>
      <c r="K15" s="53"/>
      <c r="L15" s="53"/>
      <c r="M15" s="53"/>
      <c r="N15" s="53"/>
      <c r="O15" s="53">
        <f aca="true" t="shared" si="2" ref="O15:Q17">+C15+F15+I15+L15</f>
        <v>4</v>
      </c>
      <c r="P15" s="53">
        <f t="shared" si="2"/>
        <v>0</v>
      </c>
      <c r="Q15" s="53">
        <f t="shared" si="2"/>
        <v>0</v>
      </c>
      <c r="R15" s="69">
        <f>+O15+P15+Q15</f>
        <v>4</v>
      </c>
    </row>
    <row r="16" spans="2:18" ht="12.75">
      <c r="B16" s="52" t="s">
        <v>72</v>
      </c>
      <c r="C16" s="53">
        <v>3</v>
      </c>
      <c r="D16" s="53"/>
      <c r="E16" s="53"/>
      <c r="F16" s="53"/>
      <c r="G16" s="53"/>
      <c r="H16" s="53"/>
      <c r="I16" s="53">
        <v>1</v>
      </c>
      <c r="J16" s="55"/>
      <c r="K16" s="55"/>
      <c r="L16" s="55"/>
      <c r="M16" s="55"/>
      <c r="N16" s="55"/>
      <c r="O16" s="53">
        <f t="shared" si="2"/>
        <v>4</v>
      </c>
      <c r="P16" s="53">
        <f t="shared" si="2"/>
        <v>0</v>
      </c>
      <c r="Q16" s="53">
        <f t="shared" si="2"/>
        <v>0</v>
      </c>
      <c r="R16" s="69">
        <f>+O16+P16+Q16</f>
        <v>4</v>
      </c>
    </row>
    <row r="17" spans="2:18" ht="12.75">
      <c r="B17" s="52" t="s">
        <v>73</v>
      </c>
      <c r="C17" s="53">
        <v>3</v>
      </c>
      <c r="D17" s="53"/>
      <c r="E17" s="53"/>
      <c r="F17" s="53"/>
      <c r="G17" s="53"/>
      <c r="H17" s="53"/>
      <c r="I17" s="53">
        <v>1</v>
      </c>
      <c r="J17" s="55"/>
      <c r="K17" s="55"/>
      <c r="L17" s="55"/>
      <c r="M17" s="55"/>
      <c r="N17" s="55"/>
      <c r="O17" s="53">
        <f t="shared" si="2"/>
        <v>4</v>
      </c>
      <c r="P17" s="53">
        <f t="shared" si="2"/>
        <v>0</v>
      </c>
      <c r="Q17" s="53">
        <f t="shared" si="2"/>
        <v>0</v>
      </c>
      <c r="R17" s="69">
        <f>+O17+P17+Q17</f>
        <v>4</v>
      </c>
    </row>
    <row r="18" spans="2:18" s="59" customFormat="1" ht="13.5" thickBot="1">
      <c r="B18" s="70" t="s">
        <v>74</v>
      </c>
      <c r="C18" s="71">
        <f>SUM(C15:C17)</f>
        <v>9</v>
      </c>
      <c r="D18" s="71">
        <f aca="true" t="shared" si="3" ref="D18:R18">SUM(D15:D17)</f>
        <v>0</v>
      </c>
      <c r="E18" s="71">
        <f t="shared" si="3"/>
        <v>0</v>
      </c>
      <c r="F18" s="71">
        <f t="shared" si="3"/>
        <v>0</v>
      </c>
      <c r="G18" s="71">
        <f t="shared" si="3"/>
        <v>0</v>
      </c>
      <c r="H18" s="71">
        <f t="shared" si="3"/>
        <v>0</v>
      </c>
      <c r="I18" s="71">
        <f t="shared" si="3"/>
        <v>3</v>
      </c>
      <c r="J18" s="71">
        <f t="shared" si="3"/>
        <v>0</v>
      </c>
      <c r="K18" s="71">
        <f t="shared" si="3"/>
        <v>0</v>
      </c>
      <c r="L18" s="71">
        <f t="shared" si="3"/>
        <v>0</v>
      </c>
      <c r="M18" s="71">
        <f t="shared" si="3"/>
        <v>0</v>
      </c>
      <c r="N18" s="71">
        <f t="shared" si="3"/>
        <v>0</v>
      </c>
      <c r="O18" s="71">
        <f t="shared" si="3"/>
        <v>12</v>
      </c>
      <c r="P18" s="71">
        <f t="shared" si="3"/>
        <v>0</v>
      </c>
      <c r="Q18" s="71">
        <f t="shared" si="3"/>
        <v>0</v>
      </c>
      <c r="R18" s="72">
        <f t="shared" si="3"/>
        <v>12</v>
      </c>
    </row>
    <row r="19" spans="3:18" ht="12.75">
      <c r="C19" s="3"/>
      <c r="D19" s="3"/>
      <c r="E19" s="3"/>
      <c r="F19" s="3"/>
      <c r="G19" s="3"/>
      <c r="H19" s="3"/>
      <c r="I19" s="34"/>
      <c r="J19" s="3"/>
      <c r="K19" s="3"/>
      <c r="L19" s="3"/>
      <c r="M19" s="3"/>
      <c r="N19" s="3"/>
      <c r="O19" s="3"/>
      <c r="P19" s="3"/>
      <c r="Q19" s="3"/>
      <c r="R19" s="3"/>
    </row>
    <row r="20" spans="3:18" ht="13.5" thickBot="1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s="36" customFormat="1" ht="13.5" thickBot="1">
      <c r="A21" s="74" t="s">
        <v>76</v>
      </c>
      <c r="C21" s="37" t="s">
        <v>3</v>
      </c>
      <c r="D21" s="38"/>
      <c r="E21" s="38"/>
      <c r="F21" s="39"/>
      <c r="G21" s="39"/>
      <c r="H21" s="40"/>
      <c r="I21" s="41" t="s">
        <v>4</v>
      </c>
      <c r="J21" s="42"/>
      <c r="K21" s="42"/>
      <c r="L21" s="42"/>
      <c r="M21" s="42"/>
      <c r="N21" s="43"/>
      <c r="O21" s="37" t="s">
        <v>5</v>
      </c>
      <c r="P21" s="39"/>
      <c r="Q21" s="40"/>
      <c r="R21" s="44"/>
    </row>
    <row r="22" spans="1:18" s="36" customFormat="1" ht="13.5" thickBot="1">
      <c r="A22" s="74" t="s">
        <v>77</v>
      </c>
      <c r="C22" s="45"/>
      <c r="D22" s="39" t="s">
        <v>6</v>
      </c>
      <c r="E22" s="40"/>
      <c r="F22" s="45"/>
      <c r="G22" s="39" t="s">
        <v>7</v>
      </c>
      <c r="H22" s="40"/>
      <c r="I22" s="45"/>
      <c r="J22" s="39" t="s">
        <v>8</v>
      </c>
      <c r="K22" s="40"/>
      <c r="L22" s="45"/>
      <c r="M22" s="39" t="s">
        <v>7</v>
      </c>
      <c r="N22" s="40"/>
      <c r="O22" s="37" t="s">
        <v>9</v>
      </c>
      <c r="P22" s="39"/>
      <c r="Q22" s="40"/>
      <c r="R22" s="44"/>
    </row>
    <row r="23" spans="3:18" ht="12.75">
      <c r="C23" s="31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/>
      <c r="P23" s="16"/>
      <c r="Q23" s="32"/>
      <c r="R23" s="14"/>
    </row>
    <row r="24" spans="1:18" ht="13.5" thickBot="1">
      <c r="A24" s="24">
        <v>1</v>
      </c>
      <c r="B24" s="60" t="s">
        <v>67</v>
      </c>
      <c r="C24" s="61" t="s">
        <v>0</v>
      </c>
      <c r="D24" s="62" t="s">
        <v>1</v>
      </c>
      <c r="E24" s="62" t="s">
        <v>2</v>
      </c>
      <c r="F24" s="62" t="s">
        <v>0</v>
      </c>
      <c r="G24" s="62" t="s">
        <v>1</v>
      </c>
      <c r="H24" s="62" t="s">
        <v>2</v>
      </c>
      <c r="I24" s="62" t="s">
        <v>0</v>
      </c>
      <c r="J24" s="62" t="s">
        <v>1</v>
      </c>
      <c r="K24" s="62" t="s">
        <v>2</v>
      </c>
      <c r="L24" s="62" t="s">
        <v>0</v>
      </c>
      <c r="M24" s="62" t="s">
        <v>1</v>
      </c>
      <c r="N24" s="62" t="s">
        <v>2</v>
      </c>
      <c r="O24" s="62" t="s">
        <v>0</v>
      </c>
      <c r="P24" s="62" t="s">
        <v>1</v>
      </c>
      <c r="Q24" s="63" t="s">
        <v>2</v>
      </c>
      <c r="R24" s="64" t="s">
        <v>13</v>
      </c>
    </row>
    <row r="25" spans="2:18" s="33" customFormat="1" ht="13.5" thickBot="1">
      <c r="B25" s="65"/>
      <c r="C25" s="66">
        <v>6</v>
      </c>
      <c r="D25" s="66">
        <v>10</v>
      </c>
      <c r="E25" s="66">
        <v>0</v>
      </c>
      <c r="F25" s="66">
        <v>1</v>
      </c>
      <c r="G25" s="66">
        <v>7</v>
      </c>
      <c r="H25" s="66">
        <v>0</v>
      </c>
      <c r="I25" s="66">
        <v>2</v>
      </c>
      <c r="J25" s="66">
        <v>0</v>
      </c>
      <c r="K25" s="66">
        <v>0</v>
      </c>
      <c r="L25" s="66">
        <v>0</v>
      </c>
      <c r="M25" s="66">
        <v>8</v>
      </c>
      <c r="N25" s="66">
        <v>0</v>
      </c>
      <c r="O25" s="67">
        <f aca="true" t="shared" si="4" ref="O25:Q28">+C25+F25+I25+L25</f>
        <v>9</v>
      </c>
      <c r="P25" s="67">
        <f t="shared" si="4"/>
        <v>25</v>
      </c>
      <c r="Q25" s="67">
        <f t="shared" si="4"/>
        <v>0</v>
      </c>
      <c r="R25" s="67">
        <f>+O25+P25+Q25</f>
        <v>34</v>
      </c>
    </row>
    <row r="26" spans="1:18" ht="12.75">
      <c r="A26" s="24">
        <v>2</v>
      </c>
      <c r="B26" s="46" t="s">
        <v>68</v>
      </c>
      <c r="C26" s="47"/>
      <c r="D26" s="48"/>
      <c r="E26" s="48"/>
      <c r="F26" s="48"/>
      <c r="G26" s="48"/>
      <c r="H26" s="48"/>
      <c r="I26" s="49"/>
      <c r="J26" s="48"/>
      <c r="K26" s="48"/>
      <c r="L26" s="48"/>
      <c r="M26" s="48"/>
      <c r="N26" s="48"/>
      <c r="O26" s="50"/>
      <c r="P26" s="50"/>
      <c r="Q26" s="51"/>
      <c r="R26" s="1"/>
    </row>
    <row r="27" spans="2:18" ht="12.75">
      <c r="B27" s="52" t="s">
        <v>78</v>
      </c>
      <c r="C27" s="53">
        <v>4</v>
      </c>
      <c r="D27" s="53">
        <v>12</v>
      </c>
      <c r="E27" s="53"/>
      <c r="F27" s="53"/>
      <c r="G27" s="53">
        <v>8</v>
      </c>
      <c r="H27" s="53"/>
      <c r="I27" s="53"/>
      <c r="J27" s="53">
        <v>2</v>
      </c>
      <c r="K27" s="53"/>
      <c r="L27" s="53"/>
      <c r="M27" s="53">
        <v>8</v>
      </c>
      <c r="N27" s="53"/>
      <c r="O27" s="53">
        <f t="shared" si="4"/>
        <v>4</v>
      </c>
      <c r="P27" s="53">
        <f t="shared" si="4"/>
        <v>30</v>
      </c>
      <c r="Q27" s="54">
        <f t="shared" si="4"/>
        <v>0</v>
      </c>
      <c r="R27" s="1">
        <f>+O27+P27+Q27</f>
        <v>34</v>
      </c>
    </row>
    <row r="28" spans="2:18" ht="12.75">
      <c r="B28" s="52" t="s">
        <v>79</v>
      </c>
      <c r="C28" s="53">
        <v>3</v>
      </c>
      <c r="D28" s="53">
        <v>1</v>
      </c>
      <c r="E28" s="53"/>
      <c r="F28" s="53"/>
      <c r="G28" s="53"/>
      <c r="H28" s="53"/>
      <c r="I28" s="53"/>
      <c r="J28" s="55"/>
      <c r="K28" s="55"/>
      <c r="L28" s="55"/>
      <c r="M28" s="55"/>
      <c r="N28" s="55"/>
      <c r="O28" s="53">
        <f t="shared" si="4"/>
        <v>3</v>
      </c>
      <c r="P28" s="53">
        <f t="shared" si="4"/>
        <v>1</v>
      </c>
      <c r="Q28" s="54">
        <f t="shared" si="4"/>
        <v>0</v>
      </c>
      <c r="R28" s="1">
        <f>+O28+P28+Q28</f>
        <v>4</v>
      </c>
    </row>
    <row r="29" spans="2:18" ht="13.5" thickBot="1">
      <c r="B29" s="56" t="s">
        <v>74</v>
      </c>
      <c r="C29" s="57">
        <f>SUM(C27:C28)</f>
        <v>7</v>
      </c>
      <c r="D29" s="57">
        <f aca="true" t="shared" si="5" ref="D29:R29">SUM(D27:D28)</f>
        <v>13</v>
      </c>
      <c r="E29" s="57">
        <f t="shared" si="5"/>
        <v>0</v>
      </c>
      <c r="F29" s="57">
        <f t="shared" si="5"/>
        <v>0</v>
      </c>
      <c r="G29" s="57">
        <f t="shared" si="5"/>
        <v>8</v>
      </c>
      <c r="H29" s="57">
        <f t="shared" si="5"/>
        <v>0</v>
      </c>
      <c r="I29" s="57">
        <f t="shared" si="5"/>
        <v>0</v>
      </c>
      <c r="J29" s="57">
        <f t="shared" si="5"/>
        <v>2</v>
      </c>
      <c r="K29" s="57">
        <f t="shared" si="5"/>
        <v>0</v>
      </c>
      <c r="L29" s="57">
        <f t="shared" si="5"/>
        <v>0</v>
      </c>
      <c r="M29" s="57">
        <f t="shared" si="5"/>
        <v>8</v>
      </c>
      <c r="N29" s="57">
        <f t="shared" si="5"/>
        <v>0</v>
      </c>
      <c r="O29" s="57">
        <f t="shared" si="5"/>
        <v>7</v>
      </c>
      <c r="P29" s="57">
        <f t="shared" si="5"/>
        <v>31</v>
      </c>
      <c r="Q29" s="58">
        <f t="shared" si="5"/>
        <v>0</v>
      </c>
      <c r="R29" s="1">
        <f t="shared" si="5"/>
        <v>38</v>
      </c>
    </row>
    <row r="30" spans="3:18" ht="12.7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2:18" ht="12.75">
      <c r="B31" s="75" t="s">
        <v>80</v>
      </c>
      <c r="C31" s="76">
        <f>+C7+C25</f>
        <v>11</v>
      </c>
      <c r="D31" s="76">
        <f aca="true" t="shared" si="6" ref="D31:R31">+D7+D25</f>
        <v>21</v>
      </c>
      <c r="E31" s="76">
        <f t="shared" si="6"/>
        <v>0</v>
      </c>
      <c r="F31" s="76">
        <f t="shared" si="6"/>
        <v>1</v>
      </c>
      <c r="G31" s="76">
        <f t="shared" si="6"/>
        <v>15</v>
      </c>
      <c r="H31" s="76">
        <f t="shared" si="6"/>
        <v>0</v>
      </c>
      <c r="I31" s="76">
        <f t="shared" si="6"/>
        <v>4</v>
      </c>
      <c r="J31" s="76">
        <f t="shared" si="6"/>
        <v>0</v>
      </c>
      <c r="K31" s="76">
        <f t="shared" si="6"/>
        <v>0</v>
      </c>
      <c r="L31" s="76">
        <f t="shared" si="6"/>
        <v>0</v>
      </c>
      <c r="M31" s="76">
        <f t="shared" si="6"/>
        <v>16</v>
      </c>
      <c r="N31" s="76">
        <f t="shared" si="6"/>
        <v>0</v>
      </c>
      <c r="O31" s="76">
        <f t="shared" si="6"/>
        <v>16</v>
      </c>
      <c r="P31" s="76">
        <f t="shared" si="6"/>
        <v>52</v>
      </c>
      <c r="Q31" s="76">
        <f t="shared" si="6"/>
        <v>0</v>
      </c>
      <c r="R31" s="76">
        <f t="shared" si="6"/>
        <v>68</v>
      </c>
    </row>
    <row r="32" spans="2:18" ht="12.75">
      <c r="B32" s="75" t="s">
        <v>81</v>
      </c>
      <c r="C32" s="76">
        <f>+C18+C29</f>
        <v>16</v>
      </c>
      <c r="D32" s="76">
        <f aca="true" t="shared" si="7" ref="D32:R32">+D18+D29</f>
        <v>13</v>
      </c>
      <c r="E32" s="76">
        <f t="shared" si="7"/>
        <v>0</v>
      </c>
      <c r="F32" s="76">
        <f t="shared" si="7"/>
        <v>0</v>
      </c>
      <c r="G32" s="76">
        <f t="shared" si="7"/>
        <v>8</v>
      </c>
      <c r="H32" s="76">
        <f t="shared" si="7"/>
        <v>0</v>
      </c>
      <c r="I32" s="76">
        <f t="shared" si="7"/>
        <v>3</v>
      </c>
      <c r="J32" s="76">
        <f t="shared" si="7"/>
        <v>2</v>
      </c>
      <c r="K32" s="76">
        <f t="shared" si="7"/>
        <v>0</v>
      </c>
      <c r="L32" s="76">
        <f t="shared" si="7"/>
        <v>0</v>
      </c>
      <c r="M32" s="76">
        <f t="shared" si="7"/>
        <v>8</v>
      </c>
      <c r="N32" s="76">
        <f t="shared" si="7"/>
        <v>0</v>
      </c>
      <c r="O32" s="76">
        <f t="shared" si="7"/>
        <v>19</v>
      </c>
      <c r="P32" s="76">
        <f t="shared" si="7"/>
        <v>31</v>
      </c>
      <c r="Q32" s="76">
        <f t="shared" si="7"/>
        <v>0</v>
      </c>
      <c r="R32" s="76">
        <f t="shared" si="7"/>
        <v>50</v>
      </c>
    </row>
    <row r="33" spans="2:18" ht="12.75">
      <c r="B33" s="75" t="s">
        <v>82</v>
      </c>
      <c r="C33" s="76">
        <f>+C31-C32</f>
        <v>-5</v>
      </c>
      <c r="D33" s="76">
        <f aca="true" t="shared" si="8" ref="D33:R33">+D31-D32</f>
        <v>8</v>
      </c>
      <c r="E33" s="76">
        <f t="shared" si="8"/>
        <v>0</v>
      </c>
      <c r="F33" s="76">
        <f t="shared" si="8"/>
        <v>1</v>
      </c>
      <c r="G33" s="76">
        <f t="shared" si="8"/>
        <v>7</v>
      </c>
      <c r="H33" s="76">
        <f t="shared" si="8"/>
        <v>0</v>
      </c>
      <c r="I33" s="76">
        <f t="shared" si="8"/>
        <v>1</v>
      </c>
      <c r="J33" s="76">
        <f t="shared" si="8"/>
        <v>-2</v>
      </c>
      <c r="K33" s="76">
        <f t="shared" si="8"/>
        <v>0</v>
      </c>
      <c r="L33" s="76">
        <f t="shared" si="8"/>
        <v>0</v>
      </c>
      <c r="M33" s="76">
        <f t="shared" si="8"/>
        <v>8</v>
      </c>
      <c r="N33" s="76">
        <f t="shared" si="8"/>
        <v>0</v>
      </c>
      <c r="O33" s="76">
        <f t="shared" si="8"/>
        <v>-3</v>
      </c>
      <c r="P33" s="76">
        <f t="shared" si="8"/>
        <v>21</v>
      </c>
      <c r="Q33" s="76">
        <f t="shared" si="8"/>
        <v>0</v>
      </c>
      <c r="R33" s="76">
        <f t="shared" si="8"/>
        <v>18</v>
      </c>
    </row>
    <row r="34" spans="3:18" ht="12.7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3:18" ht="12.7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3:18" ht="12.7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3:18" ht="12.7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3:18" ht="12.7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3:18" ht="12.7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</sheetData>
  <printOptions gridLines="1"/>
  <pageMargins left="0.75" right="0.75" top="1" bottom="1" header="0.5" footer="0.5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ZZZS OE KOPER</dc:creator>
  <cp:keywords/>
  <dc:description/>
  <cp:lastModifiedBy>ZZZS</cp:lastModifiedBy>
  <cp:lastPrinted>2011-03-29T13:01:42Z</cp:lastPrinted>
  <dcterms:created xsi:type="dcterms:W3CDTF">2004-11-24T09:15:18Z</dcterms:created>
  <dcterms:modified xsi:type="dcterms:W3CDTF">2011-03-29T13:08:58Z</dcterms:modified>
  <cp:category/>
  <cp:version/>
  <cp:contentType/>
  <cp:contentStatus/>
</cp:coreProperties>
</file>