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1130" activeTab="0"/>
  </bookViews>
  <sheets>
    <sheet name="plan 2013" sheetId="1" r:id="rId1"/>
  </sheets>
  <definedNames>
    <definedName name="_xlnm.Print_Titles" localSheetId="0">'plan 2013'!$4:$5</definedName>
  </definedNames>
  <calcPr fullCalcOnLoad="1"/>
</workbook>
</file>

<file path=xl/sharedStrings.xml><?xml version="1.0" encoding="utf-8"?>
<sst xmlns="http://schemas.openxmlformats.org/spreadsheetml/2006/main" count="441" uniqueCount="231">
  <si>
    <t>OBMOČNA ENOTA ZZZS</t>
  </si>
  <si>
    <t>I</t>
  </si>
  <si>
    <t>II</t>
  </si>
  <si>
    <t xml:space="preserve">III </t>
  </si>
  <si>
    <t>SKUPAJ</t>
  </si>
  <si>
    <t>CELJE</t>
  </si>
  <si>
    <t>A</t>
  </si>
  <si>
    <t>"Lambrechtov dom" Slovenske Konjice</t>
  </si>
  <si>
    <t>Dom starejših Šentjur</t>
  </si>
  <si>
    <t>Dom upokojencev Šmarje pri Jelšah</t>
  </si>
  <si>
    <t>Dom upokojencev Polzela</t>
  </si>
  <si>
    <t>Skupaj</t>
  </si>
  <si>
    <t>KOPER</t>
  </si>
  <si>
    <t>Dom upokojencev Izola</t>
  </si>
  <si>
    <t>Obalni dom upokojencev Koper</t>
  </si>
  <si>
    <t>Dom upokojencev Postojna</t>
  </si>
  <si>
    <t>Dom upokojencev Sežana</t>
  </si>
  <si>
    <t>Dom starejših občanov Ilirska Bistrica</t>
  </si>
  <si>
    <t>-  mesta za starejše</t>
  </si>
  <si>
    <t>-  mesta za posebne oblike varstva</t>
  </si>
  <si>
    <t>B</t>
  </si>
  <si>
    <t>KRANJ</t>
  </si>
  <si>
    <t>Dom upokojencev dr. Franceta Bergelja Jesenice</t>
  </si>
  <si>
    <t>Dom upokojencev Kranj</t>
  </si>
  <si>
    <t>Dom starejših občanov Preddvor</t>
  </si>
  <si>
    <t>Dom dr. Janka Benedika Radovljica</t>
  </si>
  <si>
    <t>Dom Petra Uzarja Tržič</t>
  </si>
  <si>
    <t>KRŠKO</t>
  </si>
  <si>
    <t>Dom starejših občanov Krško</t>
  </si>
  <si>
    <t>Dom upokojencev in oskrbovancev Impoljca</t>
  </si>
  <si>
    <t>- enote Brežice in Sevnica, za starejše</t>
  </si>
  <si>
    <t>- enota Impoljca, posebna enota</t>
  </si>
  <si>
    <t>Trubarjev dom upokojencev Loka pri Zidanem mostu</t>
  </si>
  <si>
    <t>LJUBLJANA</t>
  </si>
  <si>
    <t>Dom upokojencev Domžale</t>
  </si>
  <si>
    <t>Dom starejših občanov Grosuplje</t>
  </si>
  <si>
    <t>Dom starejših Hrastnik</t>
  </si>
  <si>
    <t>Dom starejših občanov Kočevje</t>
  </si>
  <si>
    <t>Dom "Tisje" Šmartno pri Litiji</t>
  </si>
  <si>
    <t>Dom upokojencev Center, Tabor-Poljane</t>
  </si>
  <si>
    <t>Dom starejših občanov Ljubljana Moste-Polje</t>
  </si>
  <si>
    <t>Dom starejših občanov Ljubljana Vič-Rudnik</t>
  </si>
  <si>
    <t>Dom starejših Logatec</t>
  </si>
  <si>
    <t>Dom Marije in Marte Logatec</t>
  </si>
  <si>
    <t xml:space="preserve">Dom počitka Mengeš                                               </t>
  </si>
  <si>
    <t>Dom upokojencev "Franca Salamona" Trbovlje</t>
  </si>
  <si>
    <t>Dom upokojencev Vrhnika</t>
  </si>
  <si>
    <t>Dom starejših občanov "Polde Eberl-Jamski" Izlake</t>
  </si>
  <si>
    <t>- enota Spodnja Idrija, posebna enota</t>
  </si>
  <si>
    <t>Dom starejših občanov Ljubljana - Bežigrad</t>
  </si>
  <si>
    <t>- mesta za starejše</t>
  </si>
  <si>
    <t>- mesta za posebne oblike varstva</t>
  </si>
  <si>
    <t>MARIBOR</t>
  </si>
  <si>
    <t>Dom upokojencev "Danice Vogrinec" Maribor</t>
  </si>
  <si>
    <t>- enoti Pobrežje in Tabor, za starejše</t>
  </si>
  <si>
    <t>- enota Pobrežje, za posebne oblike varstva</t>
  </si>
  <si>
    <t>Sončni dom Maribor</t>
  </si>
  <si>
    <t>Dom upokojencev Ptuj</t>
  </si>
  <si>
    <t>Center za starejše Ormož</t>
  </si>
  <si>
    <t>Dom dr. Jožeta Potrča Poljčane</t>
  </si>
  <si>
    <t>MURSKA SOBOTA</t>
  </si>
  <si>
    <t>Dom starejših Rakičan</t>
  </si>
  <si>
    <t>Dom starejših Lendava</t>
  </si>
  <si>
    <t>Dom starejših Ljutomer</t>
  </si>
  <si>
    <t>NOVA GORICA</t>
  </si>
  <si>
    <t>Dom starejših občanov Ajdovščina</t>
  </si>
  <si>
    <t>Dom upokojencev Nova Gorica</t>
  </si>
  <si>
    <t>Dom upokojencev Gradišče</t>
  </si>
  <si>
    <t>Dom upokojencev Podbrdo</t>
  </si>
  <si>
    <t>- enoti Podbrdo in Tolmin, za starejše</t>
  </si>
  <si>
    <t>- enota Petrovo brdo, za posebne oblike varstva</t>
  </si>
  <si>
    <t>NOVO MESTO</t>
  </si>
  <si>
    <t>Dom starejših občanov Črnomelj</t>
  </si>
  <si>
    <t>Dom starejših občanov Novo mesto</t>
  </si>
  <si>
    <t>Dom starejših občanov Trebnje</t>
  </si>
  <si>
    <t>RAVNE NA KOROŠKEM</t>
  </si>
  <si>
    <t>Koroški dom starostnikov Dravograd</t>
  </si>
  <si>
    <t>Dom za varstvo odraslih Velenje</t>
  </si>
  <si>
    <t>SKUPAJ  DOMOVI ZA STAREJŠE</t>
  </si>
  <si>
    <t>Dom Nine Pokorn Grmovje</t>
  </si>
  <si>
    <t>Socialnovarstveni zavod Dutovlje</t>
  </si>
  <si>
    <t>Delovnovarstveni zavod Prizma, Ponikve</t>
  </si>
  <si>
    <t>Zavod Hrastovec - Trate</t>
  </si>
  <si>
    <t>Dom Lukavci</t>
  </si>
  <si>
    <t>SKUPAJ POSEBNI SOCIALNOVARSTVENI ZAVODI</t>
  </si>
  <si>
    <t>Dom starejših Tezno, Maribor</t>
  </si>
  <si>
    <t>I. DOMOVI ZA STAREJŠE</t>
  </si>
  <si>
    <t>število                            mest</t>
  </si>
  <si>
    <t>Talita kum zavod Postojna</t>
  </si>
  <si>
    <t>SVZ Vitadom, PE Dom za starejše Bor, Črni vrh na Idrijo</t>
  </si>
  <si>
    <t>Dom starejših na Fari, Prevalje</t>
  </si>
  <si>
    <t>tip                  kalkulacije</t>
  </si>
  <si>
    <t>Dom starejših Idila, Jarenina</t>
  </si>
  <si>
    <t>Zavod sv. Rafaela, Vransko</t>
  </si>
  <si>
    <t>Dom starejših občanov Kamnik</t>
  </si>
  <si>
    <t>Dom ob Savinji Celje</t>
  </si>
  <si>
    <t>DEOS Ljubljana, PE Center starejših Cerknica</t>
  </si>
  <si>
    <t>Dom starejših občanov Fužine, Ljubljana</t>
  </si>
  <si>
    <t>Comett domovi Lj., Pegazov dom Rogaška Slatina</t>
  </si>
  <si>
    <t>Zavod sv.Terezije, Videm</t>
  </si>
  <si>
    <t>TURZIS, Renče</t>
  </si>
  <si>
    <t>Penzion Sreča, Šmarješke Toplice</t>
  </si>
  <si>
    <t>Izvajalec</t>
  </si>
  <si>
    <t>Dom starejših občanov Gornja Radgona</t>
  </si>
  <si>
    <t>Dom sv.Jožefa Celje</t>
  </si>
  <si>
    <t>Zavod sv.Cirila in Metoda, Beltinci</t>
  </si>
  <si>
    <t>Dom Lenart, d.o.o.</t>
  </si>
  <si>
    <t>RIVE, Dom starejših občanov Ribnica</t>
  </si>
  <si>
    <t>DOSOR, Dom starejših občanov Radenci</t>
  </si>
  <si>
    <t>Dom Lipa Celje, Dom Štore</t>
  </si>
  <si>
    <t xml:space="preserve">DEOS Ljubljana, PE Center starejših Gornji grad </t>
  </si>
  <si>
    <t>Contraco d.o.o., Špesov dom Vojnik</t>
  </si>
  <si>
    <t>C</t>
  </si>
  <si>
    <t>THERMANA d.d., Dom starejših, Laško</t>
  </si>
  <si>
    <t>Center za starejše občane Lucija, Piran</t>
  </si>
  <si>
    <t xml:space="preserve">Dom starejših občanov Ljubljana - Šiška  </t>
  </si>
  <si>
    <t xml:space="preserve">Dom počitka Metlika </t>
  </si>
  <si>
    <t>LEGENDA</t>
  </si>
  <si>
    <t>Tipi zavodov glede na kalkulativne podlage za izračun cen:</t>
  </si>
  <si>
    <t>A - domovi za starejše ter VDC Novo mesto in Črnomelj</t>
  </si>
  <si>
    <t xml:space="preserve">B - posebne enote  v domovih za starejše </t>
  </si>
  <si>
    <t xml:space="preserve">F - zavodi za usposabljanje </t>
  </si>
  <si>
    <t xml:space="preserve">CSG - centri za sluh in govor </t>
  </si>
  <si>
    <t>I - podaljšana bolnišnična rehabilitacija v DSO Izlake</t>
  </si>
  <si>
    <t>C 1</t>
  </si>
  <si>
    <t>DEOS Ljubljana, PE Center starejših Trnovo</t>
  </si>
  <si>
    <t>Dom sv. Janeza Krstnika,Trnovo, Ljubljana</t>
  </si>
  <si>
    <t>DOM HMELINA, dom za starejše občane, Radlje ob Dravi</t>
  </si>
  <si>
    <t>BOD</t>
  </si>
  <si>
    <t>Zavod Čebela Slov.Konjice, Dom Velika Polana</t>
  </si>
  <si>
    <t>Zavod Pristan, Center starejših Pristan, Vipava</t>
  </si>
  <si>
    <t>A+B</t>
  </si>
  <si>
    <t>Dom sv.Martina, Srednja vas, Bohinj</t>
  </si>
  <si>
    <t>DEOS Ljubljana, PE Center starejših občanov Horjul</t>
  </si>
  <si>
    <t xml:space="preserve">Dom Kuzma d.o.o. </t>
  </si>
  <si>
    <t>DEOS Ljubljana, PE Center starejših Notranje Gorice, Brezovica</t>
  </si>
  <si>
    <t>C 1, A</t>
  </si>
  <si>
    <t>A, C, C1</t>
  </si>
  <si>
    <t>- Zavod Hrastovec - Trate</t>
  </si>
  <si>
    <t>- enota Hodoš, starejši</t>
  </si>
  <si>
    <t>DEOS Ljubljana, PE Medvode</t>
  </si>
  <si>
    <t>Zavod Čebela Sl.Konjice, enota Šentjanž pri Dravogradu</t>
  </si>
  <si>
    <t xml:space="preserve">PV Center starejših  Zimzelen d.o.o., Topolšica </t>
  </si>
  <si>
    <t>Comett domovi Ljubljana, Dom Viharnik Kranjska Gora</t>
  </si>
  <si>
    <t>Dom upokojencev Idrija, d.o.o.</t>
  </si>
  <si>
    <t>PLAN STORITEV "dan zdravstvene nege "  2013</t>
  </si>
  <si>
    <t>Priloga SVZ II/e-1</t>
  </si>
  <si>
    <t>Dom pod Gorco, Maribor</t>
  </si>
  <si>
    <t>A,B</t>
  </si>
  <si>
    <t>Center slepih, slabovidnih
in starejših Škofja Loka</t>
  </si>
  <si>
    <t xml:space="preserve">IZVAJALCI </t>
  </si>
  <si>
    <t>II. PODALJŠANA BOLNIŠNIČNA REHABILITACIJA</t>
  </si>
  <si>
    <t>III. POSEBNI SOCIALNOVARSTVENI ZAVODI</t>
  </si>
  <si>
    <t>C,C1 - posebni zavodi</t>
  </si>
  <si>
    <t>- enota Brežice 1.11.2013</t>
  </si>
  <si>
    <t>- enota Slovenska Bistrica 1.12.2013</t>
  </si>
  <si>
    <t>- enota Litija 1.12.2013</t>
  </si>
  <si>
    <t>- enota Prebold 1.2.2013</t>
  </si>
  <si>
    <t>Dom upokojencev Ptuj, enota Olmo, Koper  1.12.2012</t>
  </si>
  <si>
    <t>- enota Idrija, za starejše 1.12.2012</t>
  </si>
  <si>
    <t>DEOS Ljubljana, PE Center starejših Črnuče, Ljubljana 1.12.2012</t>
  </si>
  <si>
    <t>A 1</t>
  </si>
  <si>
    <t>A 1 - HOSPIC</t>
  </si>
  <si>
    <t>IV. HOSPIC LJUBLJANA 1.7.2013</t>
  </si>
  <si>
    <t>IZVAJALCI V OKVIRU SKUPNOSTI ORGANIZACIJ ZA USPOSABLJANJE SLOVENIJE</t>
  </si>
  <si>
    <t>tip                  izvajalca</t>
  </si>
  <si>
    <t>Plan storitev "dan zdravstvene nege "  2013</t>
  </si>
  <si>
    <t>I. SOCIALNOVARSTVENI ZAVODI ZA USPOSABLJANJE</t>
  </si>
  <si>
    <t>CUDV Dobrna</t>
  </si>
  <si>
    <t>E</t>
  </si>
  <si>
    <t>Dnevni programi</t>
  </si>
  <si>
    <t>Celodnevni programi</t>
  </si>
  <si>
    <t>CUDV Matevža Langusa, Radovljica</t>
  </si>
  <si>
    <t>CUDV Dolfke Boštjančič Draga, Ig</t>
  </si>
  <si>
    <t>D</t>
  </si>
  <si>
    <t>Zavod dr.Marjana Borštnarja, Dornava</t>
  </si>
  <si>
    <t>CUDV Črna na Koroškem</t>
  </si>
  <si>
    <t>Skupaj I</t>
  </si>
  <si>
    <t>II. ZAVODI ZA USPOSABLJANJE</t>
  </si>
  <si>
    <t>CIRIUS Kamnik</t>
  </si>
  <si>
    <t>F</t>
  </si>
  <si>
    <t>CIRIUS, Vipava - dnevna obravnava</t>
  </si>
  <si>
    <t xml:space="preserve">                         - institucionalna obravnava</t>
  </si>
  <si>
    <t>Skupaj II</t>
  </si>
  <si>
    <t>III. DOMSKO VARSTVO PRI VARSTVENODELOVNIH CENTRIH</t>
  </si>
  <si>
    <t>Center za usposabljanje, delo in varstvo Golovec, Celje</t>
  </si>
  <si>
    <t xml:space="preserve">G </t>
  </si>
  <si>
    <t>Varstvenodelovni center Šentjur</t>
  </si>
  <si>
    <t>Varstvenodelovni center Postojna</t>
  </si>
  <si>
    <t>Varstvenodelovni center Koper</t>
  </si>
  <si>
    <t>VDC Kranj</t>
  </si>
  <si>
    <t>G</t>
  </si>
  <si>
    <t>Varstvenodelovni center Krško, Leskovec</t>
  </si>
  <si>
    <t>Društvo Barka, Zbilje</t>
  </si>
  <si>
    <t>INCE Mengeš</t>
  </si>
  <si>
    <t xml:space="preserve">Sonček, Zveza društev za cerebralno paralizo Slovenije </t>
  </si>
  <si>
    <t>Varstvenodelovni center Tončke Hočevar, Ljubljana</t>
  </si>
  <si>
    <t>Varstvenodelovni center Želva, Ljubljana</t>
  </si>
  <si>
    <t>Varstvenodelovni center Idrija Vrhnika</t>
  </si>
  <si>
    <t>Varstvenodelovni center Zagorje ob Savi</t>
  </si>
  <si>
    <t>Varstvenodelovni center Polž, Maribor</t>
  </si>
  <si>
    <t>Medobčinsko društvo Sožitje</t>
  </si>
  <si>
    <t>Medobčinsko društvo Ptuj</t>
  </si>
  <si>
    <t>Varstvenodelovni center Murska Sobota</t>
  </si>
  <si>
    <t>Varstvenodelovni center Nova Gorica</t>
  </si>
  <si>
    <t>Varstvenodelovni center Tolmin</t>
  </si>
  <si>
    <t>Varstvenodelovni center Črnomelj</t>
  </si>
  <si>
    <t>Varstvenodelovni center Novo mesto</t>
  </si>
  <si>
    <t>Varstvenodelovni center Čebela, Slovenske Konjice</t>
  </si>
  <si>
    <t>Skupaj III</t>
  </si>
  <si>
    <t>IV. CENTRI ZA SLUH IN GOVOR</t>
  </si>
  <si>
    <t>točke</t>
  </si>
  <si>
    <t>Center za korekcijo sluha in govora Portorož</t>
  </si>
  <si>
    <t>CSG</t>
  </si>
  <si>
    <t>Zavod za gluhe in naglušne Ljubljana</t>
  </si>
  <si>
    <t>CSGM</t>
  </si>
  <si>
    <t>Skupaj IV</t>
  </si>
  <si>
    <t>V. REHABILITACIJA PO POŠKODBI GLAVE</t>
  </si>
  <si>
    <t>storitve</t>
  </si>
  <si>
    <t>J</t>
  </si>
  <si>
    <t>Skupaj V</t>
  </si>
  <si>
    <t>VI. SVETOVALNI CENTRI</t>
  </si>
  <si>
    <t>Svetovalni center za otroke, mladostnike in starše</t>
  </si>
  <si>
    <t>K</t>
  </si>
  <si>
    <t>Skupaj VI</t>
  </si>
  <si>
    <t xml:space="preserve">Center Korak, za osebe s pridobljeno možgansko poškodbo </t>
  </si>
  <si>
    <t>Naprej, Center za osebe s pridobljeno možgansko poškodo</t>
  </si>
  <si>
    <t xml:space="preserve">K - Svetovalni center </t>
  </si>
  <si>
    <t xml:space="preserve">D, E - socialnovarstveni zavodi za usposabljanje </t>
  </si>
  <si>
    <t>G - VDC</t>
  </si>
  <si>
    <t>J -rehabilitacija po pridobljeni možganski poškodbi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</si>
</sst>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IT&quot;_-;\-* #,##0\ &quot;SIT&quot;_-;_-* &quot;-&quot;\ &quot;SIT&quot;_-;_-@_-"/>
    <numFmt numFmtId="165" formatCode="_-* #,##0\ _S_I_T_-;\-* #,##0\ _S_I_T_-;_-* &quot;-&quot;\ _S_I_T_-;_-@_-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_-* #,##0\ _S_I_T_-;\-* #,##0\ _S_I_T_-;_-* &quot;-&quot;??\ _S_I_T_-;_-@_-"/>
    <numFmt numFmtId="169" formatCode="#,##0.00_ ;\-#,##0.00\ "/>
    <numFmt numFmtId="170" formatCode="#,##0_ ;\-#,##0\ "/>
    <numFmt numFmtId="171" formatCode="_-* #,##0.0\ _S_I_T_-;\-* #,##0.0\ _S_I_T_-;_-* &quot;-&quot;\ _S_I_T_-;_-@_-"/>
    <numFmt numFmtId="172" formatCode="_-* #,##0.00\ _S_I_T_-;\-* #,##0.00\ _S_I_T_-;_-* &quot;-&quot;\ _S_I_T_-;_-@_-"/>
    <numFmt numFmtId="173" formatCode="0.000%"/>
    <numFmt numFmtId="174" formatCode="0.0%"/>
    <numFmt numFmtId="175" formatCode="_-* #,##0.000\ _S_I_T_-;\-* #,##0.000\ _S_I_T_-;_-* &quot;-&quot;??\ _S_I_T_-;_-@_-"/>
    <numFmt numFmtId="176" formatCode="_-* #,##0.0\ _€_-;\-* #,##0.0\ _€_-;_-* &quot;-&quot;?\ _€_-;_-@_-"/>
    <numFmt numFmtId="177" formatCode="_-* #,##0.0000\ _S_I_T_-;\-* #,##0.0000\ _S_I_T_-;_-* &quot;-&quot;??\ _S_I_T_-;_-@_-"/>
    <numFmt numFmtId="178" formatCode="0.0000%"/>
    <numFmt numFmtId="179" formatCode="0.0"/>
    <numFmt numFmtId="180" formatCode="_-* #,##0.0\ _S_I_T_-;\-* #,##0.0\ _S_I_T_-;_-* &quot;-&quot;??\ _S_I_T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vertical="center"/>
      <protection/>
    </xf>
    <xf numFmtId="165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65" fontId="5" fillId="0" borderId="13" xfId="0" applyNumberFormat="1" applyFont="1" applyFill="1" applyBorder="1" applyAlignment="1" applyProtection="1">
      <alignment vertical="center"/>
      <protection/>
    </xf>
    <xf numFmtId="165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165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165" fontId="8" fillId="0" borderId="13" xfId="0" applyNumberFormat="1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5" fontId="5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165" fontId="5" fillId="0" borderId="13" xfId="0" applyNumberFormat="1" applyFont="1" applyFill="1" applyBorder="1" applyAlignment="1" applyProtection="1">
      <alignment horizontal="center" vertical="center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165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165" fontId="8" fillId="0" borderId="19" xfId="0" applyNumberFormat="1" applyFont="1" applyFill="1" applyBorder="1" applyAlignment="1" applyProtection="1">
      <alignment horizontal="center" vertical="center"/>
      <protection/>
    </xf>
    <xf numFmtId="165" fontId="8" fillId="0" borderId="20" xfId="0" applyNumberFormat="1" applyFont="1" applyFill="1" applyBorder="1" applyAlignment="1" applyProtection="1">
      <alignment horizontal="center" vertical="center"/>
      <protection/>
    </xf>
    <xf numFmtId="165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167" fontId="0" fillId="0" borderId="25" xfId="43" applyNumberFormat="1" applyFont="1" applyFill="1" applyBorder="1" applyAlignment="1" applyProtection="1">
      <alignment/>
      <protection/>
    </xf>
    <xf numFmtId="167" fontId="0" fillId="0" borderId="26" xfId="43" applyNumberFormat="1" applyFont="1" applyFill="1" applyBorder="1" applyAlignment="1" applyProtection="1">
      <alignment/>
      <protection/>
    </xf>
    <xf numFmtId="167" fontId="5" fillId="0" borderId="26" xfId="43" applyNumberFormat="1" applyFont="1" applyFill="1" applyBorder="1" applyAlignment="1" applyProtection="1">
      <alignment horizontal="center" vertical="center"/>
      <protection/>
    </xf>
    <xf numFmtId="173" fontId="5" fillId="0" borderId="12" xfId="43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168" fontId="5" fillId="0" borderId="28" xfId="43" applyNumberFormat="1" applyFont="1" applyFill="1" applyBorder="1" applyAlignment="1" applyProtection="1">
      <alignment vertical="center"/>
      <protection/>
    </xf>
    <xf numFmtId="167" fontId="5" fillId="0" borderId="28" xfId="43" applyNumberFormat="1" applyFont="1" applyFill="1" applyBorder="1" applyAlignment="1" applyProtection="1">
      <alignment horizontal="center" vertical="center"/>
      <protection/>
    </xf>
    <xf numFmtId="3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5" fontId="5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Fill="1" applyBorder="1" applyAlignment="1" applyProtection="1">
      <alignment vertical="center"/>
      <protection/>
    </xf>
    <xf numFmtId="165" fontId="6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8" xfId="0" applyNumberFormat="1" applyFont="1" applyFill="1" applyBorder="1" applyAlignment="1" applyProtection="1">
      <alignment vertical="center"/>
      <protection/>
    </xf>
    <xf numFmtId="165" fontId="5" fillId="0" borderId="28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49" fontId="8" fillId="0" borderId="20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3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68" fontId="0" fillId="0" borderId="31" xfId="43" applyNumberFormat="1" applyFont="1" applyFill="1" applyBorder="1" applyAlignment="1" applyProtection="1">
      <alignment/>
      <protection/>
    </xf>
    <xf numFmtId="167" fontId="0" fillId="0" borderId="32" xfId="43" applyNumberFormat="1" applyFont="1" applyFill="1" applyBorder="1" applyAlignment="1" applyProtection="1">
      <alignment horizontal="center"/>
      <protection/>
    </xf>
    <xf numFmtId="167" fontId="0" fillId="0" borderId="32" xfId="43" applyNumberFormat="1" applyFont="1" applyFill="1" applyBorder="1" applyAlignment="1" applyProtection="1">
      <alignment/>
      <protection/>
    </xf>
    <xf numFmtId="168" fontId="5" fillId="0" borderId="32" xfId="43" applyNumberFormat="1" applyFont="1" applyFill="1" applyBorder="1" applyAlignment="1" applyProtection="1">
      <alignment horizontal="center" vertical="center"/>
      <protection/>
    </xf>
    <xf numFmtId="3" fontId="5" fillId="0" borderId="21" xfId="4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67" fontId="0" fillId="0" borderId="0" xfId="43" applyNumberFormat="1" applyFont="1" applyFill="1" applyBorder="1" applyAlignment="1" applyProtection="1">
      <alignment/>
      <protection/>
    </xf>
    <xf numFmtId="168" fontId="5" fillId="0" borderId="0" xfId="43" applyNumberFormat="1" applyFont="1" applyFill="1" applyBorder="1" applyAlignment="1" applyProtection="1">
      <alignment horizontal="center" vertical="center"/>
      <protection/>
    </xf>
    <xf numFmtId="1" fontId="5" fillId="0" borderId="0" xfId="43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65" fontId="5" fillId="0" borderId="13" xfId="0" applyNumberFormat="1" applyFont="1" applyFill="1" applyBorder="1" applyAlignment="1" applyProtection="1">
      <alignment/>
      <protection/>
    </xf>
    <xf numFmtId="165" fontId="5" fillId="0" borderId="13" xfId="0" applyNumberFormat="1" applyFont="1" applyFill="1" applyBorder="1" applyAlignment="1" applyProtection="1">
      <alignment horizontal="right"/>
      <protection/>
    </xf>
    <xf numFmtId="165" fontId="5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right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165" fontId="10" fillId="0" borderId="13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3" xfId="0" applyNumberFormat="1" applyFont="1" applyFill="1" applyBorder="1" applyAlignment="1" applyProtection="1">
      <alignment horizontal="center"/>
      <protection/>
    </xf>
    <xf numFmtId="170" fontId="5" fillId="0" borderId="13" xfId="0" applyNumberFormat="1" applyFont="1" applyFill="1" applyBorder="1" applyAlignment="1" applyProtection="1">
      <alignment horizontal="right"/>
      <protection/>
    </xf>
    <xf numFmtId="170" fontId="6" fillId="0" borderId="13" xfId="0" applyNumberFormat="1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70" fontId="5" fillId="0" borderId="13" xfId="0" applyNumberFormat="1" applyFont="1" applyFill="1" applyBorder="1" applyAlignment="1" applyProtection="1">
      <alignment horizontal="center" vertical="center"/>
      <protection/>
    </xf>
    <xf numFmtId="170" fontId="5" fillId="0" borderId="13" xfId="0" applyNumberFormat="1" applyFont="1" applyFill="1" applyBorder="1" applyAlignment="1" applyProtection="1">
      <alignment vertical="center"/>
      <protection/>
    </xf>
    <xf numFmtId="17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167" fontId="5" fillId="0" borderId="28" xfId="43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indent="2"/>
      <protection/>
    </xf>
    <xf numFmtId="165" fontId="28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showGridLines="0" tabSelected="1" view="pageBreakPreview" zoomScaleSheetLayoutView="100" zoomScalePageLayoutView="0" workbookViewId="0" topLeftCell="A1">
      <selection activeCell="N28" sqref="N28"/>
    </sheetView>
  </sheetViews>
  <sheetFormatPr defaultColWidth="9.00390625" defaultRowHeight="12.75"/>
  <cols>
    <col min="1" max="1" width="3.125" style="1" customWidth="1"/>
    <col min="2" max="2" width="43.875" style="6" customWidth="1"/>
    <col min="3" max="3" width="10.75390625" style="3" customWidth="1"/>
    <col min="4" max="4" width="8.25390625" style="1" customWidth="1"/>
    <col min="5" max="5" width="10.625" style="3" customWidth="1"/>
    <col min="6" max="6" width="10.625" style="4" customWidth="1"/>
    <col min="7" max="7" width="11.25390625" style="4" customWidth="1"/>
    <col min="8" max="8" width="13.25390625" style="4" customWidth="1"/>
    <col min="9" max="16384" width="9.125" style="5" customWidth="1"/>
  </cols>
  <sheetData>
    <row r="1" ht="12.75" customHeight="1">
      <c r="B1" s="2"/>
    </row>
    <row r="2" ht="12.75" customHeight="1">
      <c r="H2" s="143" t="s">
        <v>146</v>
      </c>
    </row>
    <row r="3" spans="1:8" ht="16.5" customHeight="1">
      <c r="A3" s="113" t="s">
        <v>150</v>
      </c>
      <c r="B3" s="113"/>
      <c r="C3" s="113"/>
      <c r="D3" s="113"/>
      <c r="E3" s="113"/>
      <c r="F3" s="113"/>
      <c r="G3" s="113"/>
      <c r="H3" s="113"/>
    </row>
    <row r="4" spans="1:8" ht="16.5" customHeight="1">
      <c r="A4" s="114" t="s">
        <v>0</v>
      </c>
      <c r="B4" s="114"/>
      <c r="C4" s="115" t="s">
        <v>87</v>
      </c>
      <c r="D4" s="116" t="s">
        <v>91</v>
      </c>
      <c r="E4" s="117" t="s">
        <v>145</v>
      </c>
      <c r="F4" s="117"/>
      <c r="G4" s="117"/>
      <c r="H4" s="117"/>
    </row>
    <row r="5" spans="1:8" ht="15.75" customHeight="1">
      <c r="A5" s="118" t="s">
        <v>102</v>
      </c>
      <c r="B5" s="118"/>
      <c r="C5" s="115"/>
      <c r="D5" s="116"/>
      <c r="E5" s="7" t="s">
        <v>1</v>
      </c>
      <c r="F5" s="8" t="s">
        <v>2</v>
      </c>
      <c r="G5" s="8" t="s">
        <v>3</v>
      </c>
      <c r="H5" s="8" t="s">
        <v>4</v>
      </c>
    </row>
    <row r="6" spans="1:8" ht="17.25" customHeight="1">
      <c r="A6" s="119" t="s">
        <v>86</v>
      </c>
      <c r="B6" s="120"/>
      <c r="C6" s="9"/>
      <c r="D6" s="10"/>
      <c r="E6" s="11"/>
      <c r="F6" s="12"/>
      <c r="G6" s="12"/>
      <c r="H6" s="13"/>
    </row>
    <row r="7" spans="1:8" ht="12.75" customHeight="1">
      <c r="A7" s="121" t="s">
        <v>5</v>
      </c>
      <c r="B7" s="122"/>
      <c r="C7" s="14"/>
      <c r="D7" s="15"/>
      <c r="E7" s="14"/>
      <c r="F7" s="16"/>
      <c r="G7" s="16"/>
      <c r="H7" s="17"/>
    </row>
    <row r="8" spans="1:9" ht="12.75" customHeight="1">
      <c r="A8" s="18">
        <v>1</v>
      </c>
      <c r="B8" s="19" t="s">
        <v>95</v>
      </c>
      <c r="C8" s="20">
        <v>252</v>
      </c>
      <c r="D8" s="20" t="s">
        <v>6</v>
      </c>
      <c r="E8" s="20">
        <v>9151</v>
      </c>
      <c r="F8" s="20">
        <v>1679</v>
      </c>
      <c r="G8" s="20">
        <v>73095</v>
      </c>
      <c r="H8" s="17">
        <f>SUM(E8:G8)</f>
        <v>83925</v>
      </c>
      <c r="I8" s="4"/>
    </row>
    <row r="9" spans="1:9" ht="12.75" customHeight="1">
      <c r="A9" s="18">
        <v>2</v>
      </c>
      <c r="B9" s="19" t="s">
        <v>104</v>
      </c>
      <c r="C9" s="20">
        <v>121</v>
      </c>
      <c r="D9" s="20" t="s">
        <v>6</v>
      </c>
      <c r="E9" s="20">
        <v>13922</v>
      </c>
      <c r="F9" s="20">
        <v>1161</v>
      </c>
      <c r="G9" s="20">
        <v>26427</v>
      </c>
      <c r="H9" s="17">
        <f aca="true" t="shared" si="0" ref="H9:H18">SUM(E9:G9)</f>
        <v>41510</v>
      </c>
      <c r="I9" s="4"/>
    </row>
    <row r="10" spans="1:9" ht="12.75" customHeight="1">
      <c r="A10" s="18">
        <v>3</v>
      </c>
      <c r="B10" s="19" t="s">
        <v>113</v>
      </c>
      <c r="C10" s="20">
        <v>165</v>
      </c>
      <c r="D10" s="20" t="s">
        <v>6</v>
      </c>
      <c r="E10" s="20">
        <v>24337</v>
      </c>
      <c r="F10" s="20">
        <v>350</v>
      </c>
      <c r="G10" s="20">
        <v>33136</v>
      </c>
      <c r="H10" s="17">
        <f t="shared" si="0"/>
        <v>57823</v>
      </c>
      <c r="I10" s="4"/>
    </row>
    <row r="11" spans="1:9" ht="12.75" customHeight="1">
      <c r="A11" s="18">
        <v>4</v>
      </c>
      <c r="B11" s="19" t="s">
        <v>7</v>
      </c>
      <c r="C11" s="20">
        <v>160</v>
      </c>
      <c r="D11" s="20" t="s">
        <v>6</v>
      </c>
      <c r="E11" s="20">
        <v>5998</v>
      </c>
      <c r="F11" s="20">
        <v>1646</v>
      </c>
      <c r="G11" s="20">
        <v>48594</v>
      </c>
      <c r="H11" s="17">
        <f t="shared" si="0"/>
        <v>56238</v>
      </c>
      <c r="I11" s="4"/>
    </row>
    <row r="12" spans="1:9" ht="12.75" customHeight="1">
      <c r="A12" s="18">
        <v>5</v>
      </c>
      <c r="B12" s="19" t="s">
        <v>8</v>
      </c>
      <c r="C12" s="20">
        <v>167</v>
      </c>
      <c r="D12" s="20" t="s">
        <v>6</v>
      </c>
      <c r="E12" s="20">
        <v>7112</v>
      </c>
      <c r="F12" s="20">
        <v>3070</v>
      </c>
      <c r="G12" s="20">
        <v>43720</v>
      </c>
      <c r="H12" s="17">
        <f t="shared" si="0"/>
        <v>53902</v>
      </c>
      <c r="I12" s="4"/>
    </row>
    <row r="13" spans="1:9" ht="12.75" customHeight="1">
      <c r="A13" s="18">
        <v>6</v>
      </c>
      <c r="B13" s="19" t="s">
        <v>9</v>
      </c>
      <c r="C13" s="20">
        <v>214</v>
      </c>
      <c r="D13" s="20" t="s">
        <v>6</v>
      </c>
      <c r="E13" s="20">
        <v>15420</v>
      </c>
      <c r="F13" s="20">
        <v>2901</v>
      </c>
      <c r="G13" s="20">
        <v>50419</v>
      </c>
      <c r="H13" s="17">
        <f t="shared" si="0"/>
        <v>68740</v>
      </c>
      <c r="I13" s="4"/>
    </row>
    <row r="14" spans="1:9" ht="12.75" customHeight="1">
      <c r="A14" s="18">
        <v>7</v>
      </c>
      <c r="B14" s="19" t="s">
        <v>109</v>
      </c>
      <c r="C14" s="20">
        <v>136</v>
      </c>
      <c r="D14" s="20" t="s">
        <v>6</v>
      </c>
      <c r="E14" s="20">
        <v>7419</v>
      </c>
      <c r="F14" s="20">
        <v>3426</v>
      </c>
      <c r="G14" s="20">
        <v>37803</v>
      </c>
      <c r="H14" s="17">
        <f t="shared" si="0"/>
        <v>48648</v>
      </c>
      <c r="I14" s="4"/>
    </row>
    <row r="15" spans="1:9" ht="12.75" customHeight="1">
      <c r="A15" s="18">
        <v>8</v>
      </c>
      <c r="B15" s="19" t="s">
        <v>10</v>
      </c>
      <c r="C15" s="20">
        <v>224</v>
      </c>
      <c r="D15" s="20" t="s">
        <v>6</v>
      </c>
      <c r="E15" s="20">
        <v>25585</v>
      </c>
      <c r="F15" s="16">
        <v>2818</v>
      </c>
      <c r="G15" s="16">
        <v>50026</v>
      </c>
      <c r="H15" s="17">
        <f t="shared" si="0"/>
        <v>78429</v>
      </c>
      <c r="I15" s="4"/>
    </row>
    <row r="16" spans="1:9" ht="12.75" customHeight="1">
      <c r="A16" s="18">
        <v>9</v>
      </c>
      <c r="B16" s="19" t="s">
        <v>98</v>
      </c>
      <c r="C16" s="20">
        <v>131</v>
      </c>
      <c r="D16" s="20" t="s">
        <v>6</v>
      </c>
      <c r="E16" s="20">
        <v>10915</v>
      </c>
      <c r="F16" s="20">
        <v>129</v>
      </c>
      <c r="G16" s="20">
        <v>35258</v>
      </c>
      <c r="H16" s="17">
        <f t="shared" si="0"/>
        <v>46302</v>
      </c>
      <c r="I16" s="4"/>
    </row>
    <row r="17" spans="1:9" ht="12.75" customHeight="1">
      <c r="A17" s="18">
        <v>10</v>
      </c>
      <c r="B17" s="19" t="s">
        <v>111</v>
      </c>
      <c r="C17" s="20">
        <v>169</v>
      </c>
      <c r="D17" s="20" t="s">
        <v>6</v>
      </c>
      <c r="E17" s="20">
        <v>15243</v>
      </c>
      <c r="F17" s="16">
        <v>1608</v>
      </c>
      <c r="G17" s="16">
        <v>40050</v>
      </c>
      <c r="H17" s="17">
        <f t="shared" si="0"/>
        <v>56901</v>
      </c>
      <c r="I17" s="4"/>
    </row>
    <row r="18" spans="1:9" ht="12.75" customHeight="1">
      <c r="A18" s="18">
        <v>11</v>
      </c>
      <c r="B18" s="19" t="s">
        <v>93</v>
      </c>
      <c r="C18" s="20">
        <v>63</v>
      </c>
      <c r="D18" s="20" t="s">
        <v>6</v>
      </c>
      <c r="E18" s="20">
        <v>7734</v>
      </c>
      <c r="F18" s="20">
        <v>626</v>
      </c>
      <c r="G18" s="20">
        <v>10282</v>
      </c>
      <c r="H18" s="17">
        <f t="shared" si="0"/>
        <v>18642</v>
      </c>
      <c r="I18" s="4"/>
    </row>
    <row r="19" spans="1:9" s="25" customFormat="1" ht="18.75" customHeight="1">
      <c r="A19" s="21"/>
      <c r="B19" s="22" t="s">
        <v>11</v>
      </c>
      <c r="C19" s="23">
        <f>SUM(C8:C18)</f>
        <v>1802</v>
      </c>
      <c r="D19" s="23"/>
      <c r="E19" s="23">
        <f>SUM(E8:E18)</f>
        <v>142836</v>
      </c>
      <c r="F19" s="23">
        <f>SUM(F8:F18)</f>
        <v>19414</v>
      </c>
      <c r="G19" s="23">
        <f>SUM(G8:G18)</f>
        <v>448810</v>
      </c>
      <c r="H19" s="24">
        <f>SUM(H8:H18)</f>
        <v>611060</v>
      </c>
      <c r="I19" s="4"/>
    </row>
    <row r="20" spans="1:9" s="25" customFormat="1" ht="12.75" customHeight="1">
      <c r="A20" s="123" t="s">
        <v>12</v>
      </c>
      <c r="B20" s="124"/>
      <c r="C20" s="23"/>
      <c r="D20" s="23"/>
      <c r="E20" s="23"/>
      <c r="F20" s="26"/>
      <c r="G20" s="26"/>
      <c r="H20" s="27"/>
      <c r="I20" s="4"/>
    </row>
    <row r="21" spans="1:9" ht="12.75" customHeight="1">
      <c r="A21" s="18">
        <v>12</v>
      </c>
      <c r="B21" s="28" t="s">
        <v>114</v>
      </c>
      <c r="C21" s="20">
        <v>164</v>
      </c>
      <c r="D21" s="20" t="s">
        <v>6</v>
      </c>
      <c r="E21" s="20">
        <v>11369</v>
      </c>
      <c r="F21" s="20">
        <v>5275</v>
      </c>
      <c r="G21" s="20">
        <v>38552</v>
      </c>
      <c r="H21" s="17">
        <f>SUM(E21:G21)</f>
        <v>55196</v>
      </c>
      <c r="I21" s="4"/>
    </row>
    <row r="22" spans="1:9" ht="12.75" customHeight="1">
      <c r="A22" s="18">
        <v>13</v>
      </c>
      <c r="B22" s="19" t="s">
        <v>13</v>
      </c>
      <c r="C22" s="20">
        <v>215</v>
      </c>
      <c r="D22" s="20" t="s">
        <v>6</v>
      </c>
      <c r="E22" s="20">
        <v>22529</v>
      </c>
      <c r="F22" s="16">
        <v>2508</v>
      </c>
      <c r="G22" s="16">
        <v>45801</v>
      </c>
      <c r="H22" s="17">
        <f aca="true" t="shared" si="1" ref="H22:H27">SUM(E22:G22)</f>
        <v>70838</v>
      </c>
      <c r="I22" s="4"/>
    </row>
    <row r="23" spans="1:9" ht="12.75" customHeight="1">
      <c r="A23" s="18">
        <v>14</v>
      </c>
      <c r="B23" s="19" t="s">
        <v>14</v>
      </c>
      <c r="C23" s="20">
        <v>203</v>
      </c>
      <c r="D23" s="20" t="s">
        <v>6</v>
      </c>
      <c r="E23" s="20">
        <v>13662</v>
      </c>
      <c r="F23" s="16">
        <v>992</v>
      </c>
      <c r="G23" s="16">
        <v>54354</v>
      </c>
      <c r="H23" s="17">
        <f t="shared" si="1"/>
        <v>69008</v>
      </c>
      <c r="I23" s="4"/>
    </row>
    <row r="24" spans="1:9" ht="12.75" customHeight="1">
      <c r="A24" s="18">
        <v>15</v>
      </c>
      <c r="B24" s="29" t="s">
        <v>158</v>
      </c>
      <c r="C24" s="20">
        <v>150</v>
      </c>
      <c r="D24" s="20" t="s">
        <v>6</v>
      </c>
      <c r="E24" s="20">
        <v>8735</v>
      </c>
      <c r="F24" s="20">
        <v>374</v>
      </c>
      <c r="G24" s="20">
        <v>40166</v>
      </c>
      <c r="H24" s="17">
        <f t="shared" si="1"/>
        <v>49275</v>
      </c>
      <c r="I24" s="4"/>
    </row>
    <row r="25" spans="1:9" ht="12.75" customHeight="1">
      <c r="A25" s="18">
        <v>16</v>
      </c>
      <c r="B25" s="19" t="s">
        <v>15</v>
      </c>
      <c r="C25" s="20">
        <v>160</v>
      </c>
      <c r="D25" s="20" t="s">
        <v>6</v>
      </c>
      <c r="E25" s="20">
        <v>18915</v>
      </c>
      <c r="F25" s="16">
        <v>2560</v>
      </c>
      <c r="G25" s="16">
        <v>32465</v>
      </c>
      <c r="H25" s="17">
        <f t="shared" si="1"/>
        <v>53940</v>
      </c>
      <c r="I25" s="4"/>
    </row>
    <row r="26" spans="1:9" ht="12.75" customHeight="1">
      <c r="A26" s="18">
        <v>17</v>
      </c>
      <c r="B26" s="19" t="s">
        <v>88</v>
      </c>
      <c r="C26" s="20">
        <v>42</v>
      </c>
      <c r="D26" s="20" t="s">
        <v>6</v>
      </c>
      <c r="E26" s="20">
        <v>1942</v>
      </c>
      <c r="F26" s="16">
        <v>326</v>
      </c>
      <c r="G26" s="16">
        <v>12332</v>
      </c>
      <c r="H26" s="17">
        <f t="shared" si="1"/>
        <v>14600</v>
      </c>
      <c r="I26" s="4"/>
    </row>
    <row r="27" spans="1:9" ht="12.75" customHeight="1">
      <c r="A27" s="18">
        <v>18</v>
      </c>
      <c r="B27" s="19" t="s">
        <v>16</v>
      </c>
      <c r="C27" s="20">
        <v>189</v>
      </c>
      <c r="D27" s="20" t="s">
        <v>6</v>
      </c>
      <c r="E27" s="20">
        <v>22509</v>
      </c>
      <c r="F27" s="16">
        <v>1524</v>
      </c>
      <c r="G27" s="16">
        <v>38578</v>
      </c>
      <c r="H27" s="17">
        <f t="shared" si="1"/>
        <v>62611</v>
      </c>
      <c r="I27" s="4"/>
    </row>
    <row r="28" spans="1:9" ht="12.75" customHeight="1">
      <c r="A28" s="18">
        <v>19</v>
      </c>
      <c r="B28" s="19" t="s">
        <v>17</v>
      </c>
      <c r="C28" s="20">
        <v>231</v>
      </c>
      <c r="D28" s="20" t="s">
        <v>131</v>
      </c>
      <c r="E28" s="20">
        <f>E30+E29</f>
        <v>32863</v>
      </c>
      <c r="F28" s="20">
        <f>F30+F29</f>
        <v>1728</v>
      </c>
      <c r="G28" s="20">
        <f>G30+G29</f>
        <v>46898</v>
      </c>
      <c r="H28" s="30">
        <f>H30+H29</f>
        <v>81489</v>
      </c>
      <c r="I28" s="4"/>
    </row>
    <row r="29" spans="1:9" ht="12.75" customHeight="1">
      <c r="A29" s="18"/>
      <c r="B29" s="28" t="s">
        <v>18</v>
      </c>
      <c r="C29" s="20">
        <v>178</v>
      </c>
      <c r="D29" s="20" t="s">
        <v>6</v>
      </c>
      <c r="E29" s="20">
        <v>26511</v>
      </c>
      <c r="F29" s="20">
        <v>1649</v>
      </c>
      <c r="G29" s="20">
        <v>36061</v>
      </c>
      <c r="H29" s="17">
        <f>SUM(E29:G29)</f>
        <v>64221</v>
      </c>
      <c r="I29" s="4"/>
    </row>
    <row r="30" spans="1:9" ht="12.75" customHeight="1">
      <c r="A30" s="18"/>
      <c r="B30" s="28" t="s">
        <v>19</v>
      </c>
      <c r="C30" s="20">
        <v>53</v>
      </c>
      <c r="D30" s="20" t="s">
        <v>20</v>
      </c>
      <c r="E30" s="20">
        <v>6352</v>
      </c>
      <c r="F30" s="20">
        <v>79</v>
      </c>
      <c r="G30" s="20">
        <v>10837</v>
      </c>
      <c r="H30" s="17">
        <f>SUM(E30:G30)</f>
        <v>17268</v>
      </c>
      <c r="I30" s="4"/>
    </row>
    <row r="31" spans="1:9" s="25" customFormat="1" ht="15.75" customHeight="1">
      <c r="A31" s="31"/>
      <c r="B31" s="32" t="s">
        <v>11</v>
      </c>
      <c r="C31" s="23">
        <f>SUM(C21:C28)</f>
        <v>1354</v>
      </c>
      <c r="D31" s="23"/>
      <c r="E31" s="23">
        <f>SUM(E21:E28)</f>
        <v>132524</v>
      </c>
      <c r="F31" s="23">
        <f>SUM(F21:F28)</f>
        <v>15287</v>
      </c>
      <c r="G31" s="23">
        <f>SUM(G21:G28)</f>
        <v>309146</v>
      </c>
      <c r="H31" s="24">
        <f>SUM(H21:H28)</f>
        <v>456957</v>
      </c>
      <c r="I31" s="4"/>
    </row>
    <row r="32" spans="1:9" s="25" customFormat="1" ht="12.75" customHeight="1">
      <c r="A32" s="123" t="s">
        <v>21</v>
      </c>
      <c r="B32" s="124"/>
      <c r="C32" s="23"/>
      <c r="D32" s="23"/>
      <c r="E32" s="23"/>
      <c r="F32" s="26"/>
      <c r="G32" s="26"/>
      <c r="H32" s="27"/>
      <c r="I32" s="4"/>
    </row>
    <row r="33" spans="1:9" ht="12.75" customHeight="1">
      <c r="A33" s="18">
        <v>20</v>
      </c>
      <c r="B33" s="19" t="s">
        <v>132</v>
      </c>
      <c r="C33" s="20">
        <v>66</v>
      </c>
      <c r="D33" s="20" t="s">
        <v>6</v>
      </c>
      <c r="E33" s="20">
        <v>6082</v>
      </c>
      <c r="F33" s="20">
        <v>0</v>
      </c>
      <c r="G33" s="20">
        <v>15808</v>
      </c>
      <c r="H33" s="17">
        <f>SUM(E33:G33)</f>
        <v>21890</v>
      </c>
      <c r="I33" s="4"/>
    </row>
    <row r="34" spans="1:9" ht="12.75" customHeight="1">
      <c r="A34" s="18">
        <v>21</v>
      </c>
      <c r="B34" s="19" t="s">
        <v>22</v>
      </c>
      <c r="C34" s="20">
        <v>196</v>
      </c>
      <c r="D34" s="20" t="s">
        <v>6</v>
      </c>
      <c r="E34" s="20">
        <v>10452</v>
      </c>
      <c r="F34" s="20">
        <v>7403</v>
      </c>
      <c r="G34" s="20">
        <v>50767</v>
      </c>
      <c r="H34" s="17">
        <f aca="true" t="shared" si="2" ref="H34:H40">SUM(E34:G34)</f>
        <v>68622</v>
      </c>
      <c r="I34" s="4"/>
    </row>
    <row r="35" spans="1:9" ht="12.75" customHeight="1">
      <c r="A35" s="18">
        <v>22</v>
      </c>
      <c r="B35" s="19" t="s">
        <v>23</v>
      </c>
      <c r="C35" s="33">
        <v>211</v>
      </c>
      <c r="D35" s="33" t="s">
        <v>6</v>
      </c>
      <c r="E35" s="33">
        <v>9868</v>
      </c>
      <c r="F35" s="33">
        <v>6916</v>
      </c>
      <c r="G35" s="33">
        <v>57669</v>
      </c>
      <c r="H35" s="17">
        <f t="shared" si="2"/>
        <v>74453</v>
      </c>
      <c r="I35" s="4"/>
    </row>
    <row r="36" spans="1:9" ht="12.75" customHeight="1">
      <c r="A36" s="18">
        <v>23</v>
      </c>
      <c r="B36" s="29" t="s">
        <v>143</v>
      </c>
      <c r="C36" s="34">
        <v>134</v>
      </c>
      <c r="D36" s="20" t="s">
        <v>6</v>
      </c>
      <c r="E36" s="20">
        <v>5567</v>
      </c>
      <c r="F36" s="20">
        <v>728</v>
      </c>
      <c r="G36" s="20">
        <v>9813</v>
      </c>
      <c r="H36" s="17">
        <f t="shared" si="2"/>
        <v>16108</v>
      </c>
      <c r="I36" s="4"/>
    </row>
    <row r="37" spans="1:9" ht="12.75" customHeight="1">
      <c r="A37" s="18">
        <v>24</v>
      </c>
      <c r="B37" s="19" t="s">
        <v>24</v>
      </c>
      <c r="C37" s="20">
        <v>233</v>
      </c>
      <c r="D37" s="20" t="s">
        <v>6</v>
      </c>
      <c r="E37" s="20">
        <v>6480</v>
      </c>
      <c r="F37" s="20">
        <v>3550</v>
      </c>
      <c r="G37" s="20">
        <v>70957</v>
      </c>
      <c r="H37" s="17">
        <f t="shared" si="2"/>
        <v>80987</v>
      </c>
      <c r="I37" s="4"/>
    </row>
    <row r="38" spans="1:9" ht="12.75" customHeight="1">
      <c r="A38" s="18">
        <v>25</v>
      </c>
      <c r="B38" s="19" t="s">
        <v>25</v>
      </c>
      <c r="C38" s="20">
        <v>225</v>
      </c>
      <c r="D38" s="20" t="s">
        <v>6</v>
      </c>
      <c r="E38" s="20">
        <v>19666</v>
      </c>
      <c r="F38" s="20">
        <v>5064</v>
      </c>
      <c r="G38" s="20">
        <v>48073</v>
      </c>
      <c r="H38" s="17">
        <f t="shared" si="2"/>
        <v>72803</v>
      </c>
      <c r="I38" s="4"/>
    </row>
    <row r="39" spans="1:9" ht="12.75" customHeight="1">
      <c r="A39" s="18">
        <v>26</v>
      </c>
      <c r="B39" s="19" t="s">
        <v>149</v>
      </c>
      <c r="C39" s="20">
        <v>220</v>
      </c>
      <c r="D39" s="20" t="s">
        <v>6</v>
      </c>
      <c r="E39" s="20">
        <v>11041</v>
      </c>
      <c r="F39" s="20">
        <v>6992</v>
      </c>
      <c r="G39" s="20">
        <v>50944</v>
      </c>
      <c r="H39" s="17">
        <f t="shared" si="2"/>
        <v>68977</v>
      </c>
      <c r="I39" s="4"/>
    </row>
    <row r="40" spans="1:9" ht="12.75" customHeight="1">
      <c r="A40" s="18">
        <v>27</v>
      </c>
      <c r="B40" s="19" t="s">
        <v>26</v>
      </c>
      <c r="C40" s="20">
        <v>180</v>
      </c>
      <c r="D40" s="20" t="s">
        <v>6</v>
      </c>
      <c r="E40" s="20">
        <v>6298</v>
      </c>
      <c r="F40" s="20">
        <v>11327</v>
      </c>
      <c r="G40" s="20">
        <v>45980</v>
      </c>
      <c r="H40" s="17">
        <f t="shared" si="2"/>
        <v>63605</v>
      </c>
      <c r="I40" s="4"/>
    </row>
    <row r="41" spans="1:9" s="25" customFormat="1" ht="17.25" customHeight="1">
      <c r="A41" s="31"/>
      <c r="B41" s="32" t="s">
        <v>11</v>
      </c>
      <c r="C41" s="23">
        <f aca="true" t="shared" si="3" ref="C41:H41">SUM(C33:C40)</f>
        <v>1465</v>
      </c>
      <c r="D41" s="23">
        <f t="shared" si="3"/>
        <v>0</v>
      </c>
      <c r="E41" s="23">
        <f t="shared" si="3"/>
        <v>75454</v>
      </c>
      <c r="F41" s="23">
        <f t="shared" si="3"/>
        <v>41980</v>
      </c>
      <c r="G41" s="23">
        <f t="shared" si="3"/>
        <v>350011</v>
      </c>
      <c r="H41" s="24">
        <f t="shared" si="3"/>
        <v>467445</v>
      </c>
      <c r="I41" s="4"/>
    </row>
    <row r="42" spans="1:9" s="25" customFormat="1" ht="12.75" customHeight="1">
      <c r="A42" s="123" t="s">
        <v>27</v>
      </c>
      <c r="B42" s="124"/>
      <c r="C42" s="23"/>
      <c r="D42" s="23"/>
      <c r="E42" s="23"/>
      <c r="F42" s="26"/>
      <c r="G42" s="26"/>
      <c r="H42" s="27"/>
      <c r="I42" s="4"/>
    </row>
    <row r="43" spans="1:9" ht="12.75" customHeight="1">
      <c r="A43" s="18">
        <v>28</v>
      </c>
      <c r="B43" s="19" t="s">
        <v>28</v>
      </c>
      <c r="C43" s="20">
        <v>219</v>
      </c>
      <c r="D43" s="20" t="s">
        <v>6</v>
      </c>
      <c r="E43" s="20">
        <v>21885</v>
      </c>
      <c r="F43" s="20">
        <v>3868</v>
      </c>
      <c r="G43" s="20">
        <v>49577</v>
      </c>
      <c r="H43" s="17">
        <f>SUM(E43:G43)</f>
        <v>75330</v>
      </c>
      <c r="I43" s="4"/>
    </row>
    <row r="44" spans="1:9" ht="12.75" customHeight="1">
      <c r="A44" s="18">
        <v>29</v>
      </c>
      <c r="B44" s="35" t="s">
        <v>29</v>
      </c>
      <c r="C44" s="20">
        <f>C46+C47+C45</f>
        <v>546</v>
      </c>
      <c r="D44" s="20" t="s">
        <v>131</v>
      </c>
      <c r="E44" s="20">
        <f>E47+E46+E45</f>
        <v>32238</v>
      </c>
      <c r="F44" s="20">
        <f>F47+F46+F45</f>
        <v>6737</v>
      </c>
      <c r="G44" s="20">
        <f>G47+G46+G45</f>
        <v>141939</v>
      </c>
      <c r="H44" s="30">
        <f>H47+H46+H45</f>
        <v>180914</v>
      </c>
      <c r="I44" s="4"/>
    </row>
    <row r="45" spans="1:9" ht="12.75" customHeight="1">
      <c r="A45" s="18"/>
      <c r="B45" s="28" t="s">
        <v>30</v>
      </c>
      <c r="C45" s="20">
        <v>211</v>
      </c>
      <c r="D45" s="20" t="s">
        <v>6</v>
      </c>
      <c r="E45" s="16">
        <v>19818</v>
      </c>
      <c r="F45" s="20">
        <v>6542</v>
      </c>
      <c r="G45" s="20">
        <v>46966</v>
      </c>
      <c r="H45" s="17">
        <f>SUM(E45:G45)</f>
        <v>73326</v>
      </c>
      <c r="I45" s="4"/>
    </row>
    <row r="46" spans="1:9" ht="12.75" customHeight="1">
      <c r="A46" s="18"/>
      <c r="B46" s="28" t="s">
        <v>31</v>
      </c>
      <c r="C46" s="20">
        <v>295</v>
      </c>
      <c r="D46" s="20" t="s">
        <v>20</v>
      </c>
      <c r="E46" s="20">
        <v>11828</v>
      </c>
      <c r="F46" s="20">
        <v>0</v>
      </c>
      <c r="G46" s="20">
        <v>93570</v>
      </c>
      <c r="H46" s="17">
        <f>SUM(E46:G46)</f>
        <v>105398</v>
      </c>
      <c r="I46" s="4"/>
    </row>
    <row r="47" spans="1:9" ht="12.75" customHeight="1">
      <c r="A47" s="18"/>
      <c r="B47" s="36" t="s">
        <v>154</v>
      </c>
      <c r="C47" s="20">
        <v>40</v>
      </c>
      <c r="D47" s="20" t="s">
        <v>6</v>
      </c>
      <c r="E47" s="20">
        <v>592</v>
      </c>
      <c r="F47" s="20">
        <v>195</v>
      </c>
      <c r="G47" s="20">
        <v>1403</v>
      </c>
      <c r="H47" s="17">
        <f>SUM(E47:G47)</f>
        <v>2190</v>
      </c>
      <c r="I47" s="4"/>
    </row>
    <row r="48" spans="1:9" ht="12.75" customHeight="1">
      <c r="A48" s="18">
        <v>30</v>
      </c>
      <c r="B48" s="19" t="s">
        <v>32</v>
      </c>
      <c r="C48" s="20">
        <v>221</v>
      </c>
      <c r="D48" s="20" t="s">
        <v>6</v>
      </c>
      <c r="E48" s="20">
        <v>20753</v>
      </c>
      <c r="F48" s="20">
        <v>786</v>
      </c>
      <c r="G48" s="20">
        <v>55987</v>
      </c>
      <c r="H48" s="17">
        <f>SUM(E48:G48)</f>
        <v>77526</v>
      </c>
      <c r="I48" s="4"/>
    </row>
    <row r="49" spans="1:9" s="25" customFormat="1" ht="15.75" customHeight="1">
      <c r="A49" s="31"/>
      <c r="B49" s="32" t="s">
        <v>11</v>
      </c>
      <c r="C49" s="23">
        <f>C43+C44+C48</f>
        <v>986</v>
      </c>
      <c r="D49" s="23"/>
      <c r="E49" s="23">
        <f>E43+E44+E48</f>
        <v>74876</v>
      </c>
      <c r="F49" s="23">
        <f>F43+F44+F48</f>
        <v>11391</v>
      </c>
      <c r="G49" s="23">
        <f>G43+G44+G48</f>
        <v>247503</v>
      </c>
      <c r="H49" s="24">
        <f>H43+H44+H48</f>
        <v>333770</v>
      </c>
      <c r="I49" s="4"/>
    </row>
    <row r="50" spans="1:9" s="25" customFormat="1" ht="12.75" customHeight="1">
      <c r="A50" s="125" t="s">
        <v>33</v>
      </c>
      <c r="B50" s="126"/>
      <c r="C50" s="20"/>
      <c r="D50" s="23"/>
      <c r="E50" s="23"/>
      <c r="F50" s="26"/>
      <c r="G50" s="26"/>
      <c r="H50" s="27"/>
      <c r="I50" s="4"/>
    </row>
    <row r="51" spans="1:9" s="2" customFormat="1" ht="12.75" customHeight="1">
      <c r="A51" s="18">
        <v>31</v>
      </c>
      <c r="B51" s="19" t="s">
        <v>135</v>
      </c>
      <c r="C51" s="33">
        <v>156</v>
      </c>
      <c r="D51" s="33" t="s">
        <v>6</v>
      </c>
      <c r="E51" s="33">
        <v>11967</v>
      </c>
      <c r="F51" s="33">
        <v>14355</v>
      </c>
      <c r="G51" s="33">
        <v>25786</v>
      </c>
      <c r="H51" s="37">
        <f>SUM(E51:G51)</f>
        <v>52108</v>
      </c>
      <c r="I51" s="4"/>
    </row>
    <row r="52" spans="1:9" ht="12.75" customHeight="1">
      <c r="A52" s="18">
        <v>32</v>
      </c>
      <c r="B52" s="19" t="s">
        <v>96</v>
      </c>
      <c r="C52" s="20">
        <v>157</v>
      </c>
      <c r="D52" s="20" t="s">
        <v>6</v>
      </c>
      <c r="E52" s="20">
        <v>13262</v>
      </c>
      <c r="F52" s="20">
        <v>2463</v>
      </c>
      <c r="G52" s="20">
        <v>40081</v>
      </c>
      <c r="H52" s="37">
        <f aca="true" t="shared" si="4" ref="H52:H57">SUM(E52:G52)</f>
        <v>55806</v>
      </c>
      <c r="I52" s="4"/>
    </row>
    <row r="53" spans="1:9" ht="12.75" customHeight="1">
      <c r="A53" s="38">
        <v>33</v>
      </c>
      <c r="B53" s="19" t="s">
        <v>34</v>
      </c>
      <c r="C53" s="20">
        <v>170</v>
      </c>
      <c r="D53" s="20" t="s">
        <v>6</v>
      </c>
      <c r="E53" s="20">
        <v>9368</v>
      </c>
      <c r="F53" s="16">
        <v>11870</v>
      </c>
      <c r="G53" s="16">
        <v>39213</v>
      </c>
      <c r="H53" s="37">
        <f t="shared" si="4"/>
        <v>60451</v>
      </c>
      <c r="I53" s="4"/>
    </row>
    <row r="54" spans="1:9" ht="12.75" customHeight="1">
      <c r="A54" s="18">
        <v>34</v>
      </c>
      <c r="B54" s="19" t="s">
        <v>99</v>
      </c>
      <c r="C54" s="20">
        <v>77</v>
      </c>
      <c r="D54" s="20" t="s">
        <v>6</v>
      </c>
      <c r="E54" s="20">
        <v>5621</v>
      </c>
      <c r="F54" s="20">
        <v>1153</v>
      </c>
      <c r="G54" s="20">
        <v>20826</v>
      </c>
      <c r="H54" s="37">
        <f t="shared" si="4"/>
        <v>27600</v>
      </c>
      <c r="I54" s="4"/>
    </row>
    <row r="55" spans="1:9" ht="12.75" customHeight="1">
      <c r="A55" s="18">
        <v>35</v>
      </c>
      <c r="B55" s="19" t="s">
        <v>35</v>
      </c>
      <c r="C55" s="20">
        <v>238</v>
      </c>
      <c r="D55" s="20" t="s">
        <v>6</v>
      </c>
      <c r="E55" s="20">
        <v>17265</v>
      </c>
      <c r="F55" s="20">
        <v>6806</v>
      </c>
      <c r="G55" s="20">
        <v>58147</v>
      </c>
      <c r="H55" s="37">
        <f t="shared" si="4"/>
        <v>82218</v>
      </c>
      <c r="I55" s="4"/>
    </row>
    <row r="56" spans="1:9" ht="12.75" customHeight="1">
      <c r="A56" s="38">
        <v>36</v>
      </c>
      <c r="B56" s="19" t="s">
        <v>133</v>
      </c>
      <c r="C56" s="20">
        <v>101</v>
      </c>
      <c r="D56" s="20" t="s">
        <v>6</v>
      </c>
      <c r="E56" s="20">
        <v>7137</v>
      </c>
      <c r="F56" s="20">
        <v>1300</v>
      </c>
      <c r="G56" s="20">
        <v>27558</v>
      </c>
      <c r="H56" s="37">
        <f t="shared" si="4"/>
        <v>35995</v>
      </c>
      <c r="I56" s="4"/>
    </row>
    <row r="57" spans="1:9" ht="12.75" customHeight="1">
      <c r="A57" s="18">
        <v>37</v>
      </c>
      <c r="B57" s="19" t="s">
        <v>36</v>
      </c>
      <c r="C57" s="20">
        <v>131</v>
      </c>
      <c r="D57" s="20" t="s">
        <v>6</v>
      </c>
      <c r="E57" s="20">
        <v>12602</v>
      </c>
      <c r="F57" s="20">
        <v>616</v>
      </c>
      <c r="G57" s="20">
        <v>32578</v>
      </c>
      <c r="H57" s="37">
        <f t="shared" si="4"/>
        <v>45796</v>
      </c>
      <c r="I57" s="4"/>
    </row>
    <row r="58" spans="1:9" ht="12.75" customHeight="1">
      <c r="A58" s="18">
        <v>38</v>
      </c>
      <c r="B58" s="35" t="s">
        <v>144</v>
      </c>
      <c r="C58" s="20">
        <f>C60+C59</f>
        <v>301</v>
      </c>
      <c r="D58" s="20" t="s">
        <v>131</v>
      </c>
      <c r="E58" s="20">
        <f>E60+E59</f>
        <v>11743</v>
      </c>
      <c r="F58" s="20">
        <f>F60+F59</f>
        <v>3815</v>
      </c>
      <c r="G58" s="20">
        <f>G60+G59</f>
        <v>88050</v>
      </c>
      <c r="H58" s="30">
        <f>H60+H59</f>
        <v>103608</v>
      </c>
      <c r="I58" s="4"/>
    </row>
    <row r="59" spans="1:9" ht="12.75" customHeight="1">
      <c r="A59" s="18"/>
      <c r="B59" s="36" t="s">
        <v>159</v>
      </c>
      <c r="C59" s="20">
        <v>153</v>
      </c>
      <c r="D59" s="20" t="s">
        <v>6</v>
      </c>
      <c r="E59" s="39">
        <v>10920</v>
      </c>
      <c r="F59" s="39">
        <v>1683</v>
      </c>
      <c r="G59" s="39">
        <v>38614</v>
      </c>
      <c r="H59" s="17">
        <f aca="true" t="shared" si="5" ref="H59:H65">SUM(E59:G59)</f>
        <v>51217</v>
      </c>
      <c r="I59" s="4"/>
    </row>
    <row r="60" spans="1:9" ht="12.75" customHeight="1">
      <c r="A60" s="18"/>
      <c r="B60" s="36" t="s">
        <v>48</v>
      </c>
      <c r="C60" s="20">
        <v>148</v>
      </c>
      <c r="D60" s="20" t="s">
        <v>20</v>
      </c>
      <c r="E60" s="20">
        <v>823</v>
      </c>
      <c r="F60" s="20">
        <v>2132</v>
      </c>
      <c r="G60" s="20">
        <v>49436</v>
      </c>
      <c r="H60" s="17">
        <f t="shared" si="5"/>
        <v>52391</v>
      </c>
      <c r="I60" s="4"/>
    </row>
    <row r="61" spans="1:9" ht="12.75" customHeight="1">
      <c r="A61" s="18">
        <v>39</v>
      </c>
      <c r="B61" s="35" t="s">
        <v>89</v>
      </c>
      <c r="C61" s="20">
        <v>131</v>
      </c>
      <c r="D61" s="20" t="s">
        <v>6</v>
      </c>
      <c r="E61" s="20">
        <v>2689</v>
      </c>
      <c r="F61" s="16">
        <v>620</v>
      </c>
      <c r="G61" s="16">
        <v>44361</v>
      </c>
      <c r="H61" s="17">
        <f t="shared" si="5"/>
        <v>47670</v>
      </c>
      <c r="I61" s="4"/>
    </row>
    <row r="62" spans="1:9" ht="12.75" customHeight="1">
      <c r="A62" s="18">
        <v>40</v>
      </c>
      <c r="B62" s="35" t="s">
        <v>94</v>
      </c>
      <c r="C62" s="20">
        <v>223</v>
      </c>
      <c r="D62" s="20" t="s">
        <v>6</v>
      </c>
      <c r="E62" s="20">
        <v>5328</v>
      </c>
      <c r="F62" s="16">
        <v>700</v>
      </c>
      <c r="G62" s="16">
        <v>61774</v>
      </c>
      <c r="H62" s="17">
        <f t="shared" si="5"/>
        <v>67802</v>
      </c>
      <c r="I62" s="4"/>
    </row>
    <row r="63" spans="1:9" ht="12.75" customHeight="1">
      <c r="A63" s="18">
        <v>41</v>
      </c>
      <c r="B63" s="35" t="s">
        <v>37</v>
      </c>
      <c r="C63" s="20">
        <v>163</v>
      </c>
      <c r="D63" s="20" t="s">
        <v>6</v>
      </c>
      <c r="E63" s="20">
        <v>5872</v>
      </c>
      <c r="F63" s="16">
        <v>949</v>
      </c>
      <c r="G63" s="16">
        <v>45479</v>
      </c>
      <c r="H63" s="17">
        <f t="shared" si="5"/>
        <v>52300</v>
      </c>
      <c r="I63" s="4"/>
    </row>
    <row r="64" spans="1:9" ht="12.75" customHeight="1">
      <c r="A64" s="18">
        <v>42</v>
      </c>
      <c r="B64" s="35" t="s">
        <v>38</v>
      </c>
      <c r="C64" s="20">
        <v>193</v>
      </c>
      <c r="D64" s="20" t="s">
        <v>6</v>
      </c>
      <c r="E64" s="20">
        <v>15382</v>
      </c>
      <c r="F64" s="20">
        <v>303</v>
      </c>
      <c r="G64" s="20">
        <v>49885</v>
      </c>
      <c r="H64" s="17">
        <f t="shared" si="5"/>
        <v>65570</v>
      </c>
      <c r="I64" s="4"/>
    </row>
    <row r="65" spans="1:9" ht="12.75" customHeight="1">
      <c r="A65" s="18"/>
      <c r="B65" s="36" t="s">
        <v>156</v>
      </c>
      <c r="C65" s="20">
        <v>18</v>
      </c>
      <c r="D65" s="20" t="s">
        <v>6</v>
      </c>
      <c r="E65" s="20">
        <v>116</v>
      </c>
      <c r="F65" s="20">
        <v>2</v>
      </c>
      <c r="G65" s="20">
        <v>375</v>
      </c>
      <c r="H65" s="17">
        <f t="shared" si="5"/>
        <v>493</v>
      </c>
      <c r="I65" s="4"/>
    </row>
    <row r="66" spans="1:9" ht="12.75" customHeight="1">
      <c r="A66" s="18">
        <v>43</v>
      </c>
      <c r="B66" s="35" t="s">
        <v>49</v>
      </c>
      <c r="C66" s="20">
        <f>C68+C67</f>
        <v>227</v>
      </c>
      <c r="D66" s="20" t="s">
        <v>131</v>
      </c>
      <c r="E66" s="20">
        <f>E68+E67</f>
        <v>16011</v>
      </c>
      <c r="F66" s="20">
        <f>F68+F67</f>
        <v>5864</v>
      </c>
      <c r="G66" s="20">
        <f>G68+G67</f>
        <v>46799</v>
      </c>
      <c r="H66" s="30">
        <f>H68+H67</f>
        <v>68674</v>
      </c>
      <c r="I66" s="4"/>
    </row>
    <row r="67" spans="1:9" s="1" customFormat="1" ht="12.75" customHeight="1">
      <c r="A67" s="18"/>
      <c r="B67" s="36" t="s">
        <v>50</v>
      </c>
      <c r="C67" s="20">
        <v>214</v>
      </c>
      <c r="D67" s="20" t="s">
        <v>6</v>
      </c>
      <c r="E67" s="20">
        <v>15673</v>
      </c>
      <c r="F67" s="20">
        <v>5863</v>
      </c>
      <c r="G67" s="20">
        <v>42508</v>
      </c>
      <c r="H67" s="17">
        <f>SUM(E67:G67)</f>
        <v>64044</v>
      </c>
      <c r="I67" s="4"/>
    </row>
    <row r="68" spans="1:9" s="1" customFormat="1" ht="12.75" customHeight="1">
      <c r="A68" s="18"/>
      <c r="B68" s="36" t="s">
        <v>51</v>
      </c>
      <c r="C68" s="20">
        <v>13</v>
      </c>
      <c r="D68" s="20" t="s">
        <v>20</v>
      </c>
      <c r="E68" s="20">
        <v>338</v>
      </c>
      <c r="F68" s="20">
        <v>1</v>
      </c>
      <c r="G68" s="20">
        <v>4291</v>
      </c>
      <c r="H68" s="17">
        <f>SUM(E68:G68)</f>
        <v>4630</v>
      </c>
      <c r="I68" s="4"/>
    </row>
    <row r="69" spans="1:9" s="1" customFormat="1" ht="12.75" customHeight="1">
      <c r="A69" s="18">
        <v>44</v>
      </c>
      <c r="B69" s="35" t="s">
        <v>39</v>
      </c>
      <c r="C69" s="20">
        <v>485</v>
      </c>
      <c r="D69" s="20" t="s">
        <v>6</v>
      </c>
      <c r="E69" s="20">
        <v>43501</v>
      </c>
      <c r="F69" s="16">
        <v>15712</v>
      </c>
      <c r="G69" s="16">
        <v>114890</v>
      </c>
      <c r="H69" s="17">
        <f>SUM(E69:G69)</f>
        <v>174103</v>
      </c>
      <c r="I69" s="4"/>
    </row>
    <row r="70" spans="1:9" s="1" customFormat="1" ht="12.75" customHeight="1">
      <c r="A70" s="18">
        <v>45</v>
      </c>
      <c r="B70" s="35" t="s">
        <v>97</v>
      </c>
      <c r="C70" s="20">
        <f>C72+C71</f>
        <v>171</v>
      </c>
      <c r="D70" s="20" t="s">
        <v>131</v>
      </c>
      <c r="E70" s="20">
        <f>E72+E71</f>
        <v>17787</v>
      </c>
      <c r="F70" s="20">
        <f>F72+F71</f>
        <v>2992</v>
      </c>
      <c r="G70" s="20">
        <f>G72+G71</f>
        <v>32838</v>
      </c>
      <c r="H70" s="30">
        <f>H72+H71</f>
        <v>53617</v>
      </c>
      <c r="I70" s="4"/>
    </row>
    <row r="71" spans="1:9" s="1" customFormat="1" ht="12.75" customHeight="1">
      <c r="A71" s="18"/>
      <c r="B71" s="36" t="s">
        <v>50</v>
      </c>
      <c r="C71" s="20">
        <v>166</v>
      </c>
      <c r="D71" s="20" t="s">
        <v>6</v>
      </c>
      <c r="E71" s="20">
        <v>17787</v>
      </c>
      <c r="F71" s="20">
        <v>2992</v>
      </c>
      <c r="G71" s="20">
        <v>31454</v>
      </c>
      <c r="H71" s="17">
        <f>SUM(E71:G71)</f>
        <v>52233</v>
      </c>
      <c r="I71" s="4"/>
    </row>
    <row r="72" spans="1:9" s="1" customFormat="1" ht="12.75" customHeight="1">
      <c r="A72" s="18"/>
      <c r="B72" s="36" t="s">
        <v>51</v>
      </c>
      <c r="C72" s="20">
        <v>5</v>
      </c>
      <c r="D72" s="20" t="s">
        <v>20</v>
      </c>
      <c r="E72" s="20">
        <v>0</v>
      </c>
      <c r="F72" s="20">
        <v>0</v>
      </c>
      <c r="G72" s="20">
        <v>1384</v>
      </c>
      <c r="H72" s="17">
        <f>SUM(E72:G72)</f>
        <v>1384</v>
      </c>
      <c r="I72" s="4"/>
    </row>
    <row r="73" spans="1:9" s="1" customFormat="1" ht="12.75" customHeight="1">
      <c r="A73" s="18">
        <v>46</v>
      </c>
      <c r="B73" s="35" t="s">
        <v>40</v>
      </c>
      <c r="C73" s="20">
        <v>212</v>
      </c>
      <c r="D73" s="20" t="s">
        <v>6</v>
      </c>
      <c r="E73" s="20">
        <v>23449</v>
      </c>
      <c r="F73" s="16">
        <v>319</v>
      </c>
      <c r="G73" s="16">
        <v>50951</v>
      </c>
      <c r="H73" s="17">
        <f aca="true" t="shared" si="6" ref="H73:H87">SUM(E73:G73)</f>
        <v>74719</v>
      </c>
      <c r="I73" s="4"/>
    </row>
    <row r="74" spans="1:9" s="1" customFormat="1" ht="12.75" customHeight="1">
      <c r="A74" s="18">
        <v>47</v>
      </c>
      <c r="B74" s="35" t="s">
        <v>115</v>
      </c>
      <c r="C74" s="20">
        <v>230</v>
      </c>
      <c r="D74" s="20" t="s">
        <v>6</v>
      </c>
      <c r="E74" s="20">
        <v>12143</v>
      </c>
      <c r="F74" s="20">
        <v>2432</v>
      </c>
      <c r="G74" s="20">
        <v>53836</v>
      </c>
      <c r="H74" s="17">
        <f t="shared" si="6"/>
        <v>68411</v>
      </c>
      <c r="I74" s="4"/>
    </row>
    <row r="75" spans="1:9" s="1" customFormat="1" ht="12.75" customHeight="1">
      <c r="A75" s="18">
        <v>48</v>
      </c>
      <c r="B75" s="35" t="s">
        <v>41</v>
      </c>
      <c r="C75" s="20">
        <v>570</v>
      </c>
      <c r="D75" s="20" t="s">
        <v>6</v>
      </c>
      <c r="E75" s="20">
        <v>49660</v>
      </c>
      <c r="F75" s="20">
        <v>1959</v>
      </c>
      <c r="G75" s="20">
        <v>142285</v>
      </c>
      <c r="H75" s="17">
        <f t="shared" si="6"/>
        <v>193904</v>
      </c>
      <c r="I75" s="4"/>
    </row>
    <row r="76" spans="1:9" s="1" customFormat="1" ht="12.75" customHeight="1">
      <c r="A76" s="18">
        <v>49</v>
      </c>
      <c r="B76" s="35" t="s">
        <v>126</v>
      </c>
      <c r="C76" s="20">
        <v>63</v>
      </c>
      <c r="D76" s="20" t="s">
        <v>6</v>
      </c>
      <c r="E76" s="20">
        <v>5730</v>
      </c>
      <c r="F76" s="20">
        <v>496</v>
      </c>
      <c r="G76" s="20">
        <v>14533</v>
      </c>
      <c r="H76" s="17">
        <f t="shared" si="6"/>
        <v>20759</v>
      </c>
      <c r="I76" s="4"/>
    </row>
    <row r="77" spans="1:9" s="1" customFormat="1" ht="12.75" customHeight="1">
      <c r="A77" s="18">
        <v>50</v>
      </c>
      <c r="B77" s="35" t="s">
        <v>125</v>
      </c>
      <c r="C77" s="20">
        <v>156</v>
      </c>
      <c r="D77" s="20" t="s">
        <v>6</v>
      </c>
      <c r="E77" s="20">
        <v>8096</v>
      </c>
      <c r="F77" s="20">
        <v>581</v>
      </c>
      <c r="G77" s="20">
        <v>46108</v>
      </c>
      <c r="H77" s="17">
        <f t="shared" si="6"/>
        <v>54785</v>
      </c>
      <c r="I77" s="4"/>
    </row>
    <row r="78" spans="1:9" s="1" customFormat="1" ht="12.75" customHeight="1">
      <c r="A78" s="18">
        <v>51</v>
      </c>
      <c r="B78" s="29" t="s">
        <v>160</v>
      </c>
      <c r="C78" s="20">
        <v>156</v>
      </c>
      <c r="D78" s="20" t="s">
        <v>6</v>
      </c>
      <c r="E78" s="20">
        <v>10247</v>
      </c>
      <c r="F78" s="20">
        <v>4495</v>
      </c>
      <c r="G78" s="20">
        <v>36833</v>
      </c>
      <c r="H78" s="17">
        <f t="shared" si="6"/>
        <v>51575</v>
      </c>
      <c r="I78" s="4"/>
    </row>
    <row r="79" spans="1:9" s="1" customFormat="1" ht="12.75" customHeight="1">
      <c r="A79" s="18">
        <v>52</v>
      </c>
      <c r="B79" s="35" t="s">
        <v>42</v>
      </c>
      <c r="C79" s="20">
        <v>164</v>
      </c>
      <c r="D79" s="20" t="s">
        <v>6</v>
      </c>
      <c r="E79" s="20">
        <v>13087</v>
      </c>
      <c r="F79" s="20">
        <v>2595</v>
      </c>
      <c r="G79" s="20">
        <v>38294</v>
      </c>
      <c r="H79" s="17">
        <f t="shared" si="6"/>
        <v>53976</v>
      </c>
      <c r="I79" s="4"/>
    </row>
    <row r="80" spans="1:9" s="1" customFormat="1" ht="12.75" customHeight="1">
      <c r="A80" s="18">
        <v>53</v>
      </c>
      <c r="B80" s="35" t="s">
        <v>43</v>
      </c>
      <c r="C80" s="20">
        <v>67</v>
      </c>
      <c r="D80" s="20" t="s">
        <v>6</v>
      </c>
      <c r="E80" s="20">
        <v>4919</v>
      </c>
      <c r="F80" s="20">
        <v>54</v>
      </c>
      <c r="G80" s="20">
        <v>18372</v>
      </c>
      <c r="H80" s="17">
        <f t="shared" si="6"/>
        <v>23345</v>
      </c>
      <c r="I80" s="4"/>
    </row>
    <row r="81" spans="1:9" s="1" customFormat="1" ht="12.75" customHeight="1">
      <c r="A81" s="18">
        <v>54</v>
      </c>
      <c r="B81" s="35" t="s">
        <v>140</v>
      </c>
      <c r="C81" s="20">
        <v>195</v>
      </c>
      <c r="D81" s="20" t="s">
        <v>6</v>
      </c>
      <c r="E81" s="20">
        <v>11710</v>
      </c>
      <c r="F81" s="20">
        <v>7572</v>
      </c>
      <c r="G81" s="20">
        <v>51331</v>
      </c>
      <c r="H81" s="17">
        <f t="shared" si="6"/>
        <v>70613</v>
      </c>
      <c r="I81" s="4"/>
    </row>
    <row r="82" spans="1:9" s="1" customFormat="1" ht="12.75" customHeight="1">
      <c r="A82" s="18">
        <v>55</v>
      </c>
      <c r="B82" s="41" t="s">
        <v>44</v>
      </c>
      <c r="C82" s="20">
        <v>261</v>
      </c>
      <c r="D82" s="20" t="s">
        <v>6</v>
      </c>
      <c r="E82" s="20">
        <v>4733</v>
      </c>
      <c r="F82" s="16">
        <v>10301</v>
      </c>
      <c r="G82" s="16">
        <v>76989</v>
      </c>
      <c r="H82" s="17">
        <f t="shared" si="6"/>
        <v>92023</v>
      </c>
      <c r="I82" s="4"/>
    </row>
    <row r="83" spans="1:9" ht="12.75" customHeight="1">
      <c r="A83" s="18">
        <v>56</v>
      </c>
      <c r="B83" s="41" t="s">
        <v>107</v>
      </c>
      <c r="C83" s="20">
        <v>147</v>
      </c>
      <c r="D83" s="20" t="s">
        <v>6</v>
      </c>
      <c r="E83" s="20">
        <v>10578</v>
      </c>
      <c r="F83" s="20">
        <v>1131</v>
      </c>
      <c r="G83" s="20">
        <v>41859</v>
      </c>
      <c r="H83" s="17">
        <f t="shared" si="6"/>
        <v>53568</v>
      </c>
      <c r="I83" s="4"/>
    </row>
    <row r="84" spans="1:9" ht="12.75" customHeight="1">
      <c r="A84" s="18">
        <v>57</v>
      </c>
      <c r="B84" s="35" t="s">
        <v>45</v>
      </c>
      <c r="C84" s="20">
        <v>204</v>
      </c>
      <c r="D84" s="20" t="s">
        <v>6</v>
      </c>
      <c r="E84" s="20">
        <v>13914</v>
      </c>
      <c r="F84" s="20">
        <v>11077</v>
      </c>
      <c r="G84" s="20">
        <v>45705</v>
      </c>
      <c r="H84" s="17">
        <f t="shared" si="6"/>
        <v>70696</v>
      </c>
      <c r="I84" s="4"/>
    </row>
    <row r="85" spans="1:9" ht="12.75" customHeight="1">
      <c r="A85" s="18"/>
      <c r="B85" s="36" t="s">
        <v>157</v>
      </c>
      <c r="C85" s="20">
        <v>60</v>
      </c>
      <c r="D85" s="20" t="s">
        <v>6</v>
      </c>
      <c r="E85" s="20">
        <v>3556</v>
      </c>
      <c r="F85" s="20">
        <v>2831</v>
      </c>
      <c r="G85" s="20">
        <v>11681</v>
      </c>
      <c r="H85" s="17">
        <f t="shared" si="6"/>
        <v>18068</v>
      </c>
      <c r="I85" s="4"/>
    </row>
    <row r="86" spans="1:9" ht="12.75" customHeight="1">
      <c r="A86" s="18">
        <v>58</v>
      </c>
      <c r="B86" s="35" t="s">
        <v>46</v>
      </c>
      <c r="C86" s="20">
        <v>244</v>
      </c>
      <c r="D86" s="20" t="s">
        <v>6</v>
      </c>
      <c r="E86" s="20">
        <v>20973</v>
      </c>
      <c r="F86" s="20">
        <v>4623</v>
      </c>
      <c r="G86" s="20">
        <v>58362</v>
      </c>
      <c r="H86" s="17">
        <f t="shared" si="6"/>
        <v>83958</v>
      </c>
      <c r="I86" s="4"/>
    </row>
    <row r="87" spans="1:9" ht="12.75" customHeight="1">
      <c r="A87" s="18">
        <v>59</v>
      </c>
      <c r="B87" s="35" t="s">
        <v>47</v>
      </c>
      <c r="C87" s="20">
        <v>188</v>
      </c>
      <c r="D87" s="20" t="s">
        <v>6</v>
      </c>
      <c r="E87" s="20">
        <v>16076</v>
      </c>
      <c r="F87" s="16">
        <v>1475</v>
      </c>
      <c r="G87" s="16">
        <v>40020</v>
      </c>
      <c r="H87" s="17">
        <f t="shared" si="6"/>
        <v>57571</v>
      </c>
      <c r="I87" s="4"/>
    </row>
    <row r="88" spans="1:9" s="25" customFormat="1" ht="16.5" customHeight="1">
      <c r="A88" s="31"/>
      <c r="B88" s="42" t="s">
        <v>11</v>
      </c>
      <c r="C88" s="23">
        <f>C51+C52+C53+C54+C55+C56+C57+C58+C61+C62+C63+C64+C65+C66+C69+C70+C73+C74+C75+C76+C77+C78+C79+C80+C81+C82+C83+C84+C85+C86+C87</f>
        <v>5859</v>
      </c>
      <c r="D88" s="23"/>
      <c r="E88" s="23">
        <f>E51+E52+E53+E54+E55+E56+E57+E58+E61+E62+E63+E64+E65+E66+E69+E70+E73+E74+E75+E76+E77+E78+E79+E80+E81+E82+E83+E84+E85+E86+E87</f>
        <v>404522</v>
      </c>
      <c r="F88" s="23">
        <f>F51+F52+F53+F54+F55+F56+F57+F58+F61+F62+F63+F64+F65+F66+F69+F70+F73+F74+F75+F76+F77+F78+F79+F80+F81+F82+F83+F84+F85+F86+F87</f>
        <v>121461</v>
      </c>
      <c r="G88" s="23">
        <f>G51+G52+G53+G54+G55+G56+G57+G58+G61+G62+G63+G64+G65+G66+G69+G70+G73+G74+G75+G76+G77+G78+G79+G80+G81+G82+G83+G84+G85+G86+G87</f>
        <v>1455799</v>
      </c>
      <c r="H88" s="24">
        <f>H51+H52+H53+H54+H55+H56+H57+H58+H61+H62+H63+H64+H65+H66+H69+H70+H73+H74+H75+H76+H77+H78+H79+H80+H81+H82+H83+H84+H85+H86+H87</f>
        <v>1981782</v>
      </c>
      <c r="I88" s="4"/>
    </row>
    <row r="89" spans="1:9" s="25" customFormat="1" ht="15.75" customHeight="1">
      <c r="A89" s="123" t="s">
        <v>52</v>
      </c>
      <c r="B89" s="124"/>
      <c r="C89" s="23"/>
      <c r="D89" s="23"/>
      <c r="E89" s="23"/>
      <c r="F89" s="23"/>
      <c r="G89" s="23"/>
      <c r="H89" s="24"/>
      <c r="I89" s="4"/>
    </row>
    <row r="90" spans="1:9" ht="12.75" customHeight="1">
      <c r="A90" s="18">
        <v>60</v>
      </c>
      <c r="B90" s="36" t="s">
        <v>53</v>
      </c>
      <c r="C90" s="20">
        <f>C92+C91</f>
        <v>809</v>
      </c>
      <c r="D90" s="20" t="s">
        <v>131</v>
      </c>
      <c r="E90" s="20">
        <f>E92+E91</f>
        <v>55491</v>
      </c>
      <c r="F90" s="20">
        <f>F92+F91</f>
        <v>8769</v>
      </c>
      <c r="G90" s="20">
        <f>G92+G91</f>
        <v>202816</v>
      </c>
      <c r="H90" s="30">
        <f>SUM(E90:G90)</f>
        <v>267076</v>
      </c>
      <c r="I90" s="4"/>
    </row>
    <row r="91" spans="1:9" ht="12.75" customHeight="1">
      <c r="A91" s="18"/>
      <c r="B91" s="36" t="s">
        <v>54</v>
      </c>
      <c r="C91" s="20">
        <v>609</v>
      </c>
      <c r="D91" s="20" t="s">
        <v>6</v>
      </c>
      <c r="E91" s="20">
        <v>54537</v>
      </c>
      <c r="F91" s="20">
        <v>8769</v>
      </c>
      <c r="G91" s="20">
        <v>139614</v>
      </c>
      <c r="H91" s="30">
        <f aca="true" t="shared" si="7" ref="H91:H101">SUM(E91:G91)</f>
        <v>202920</v>
      </c>
      <c r="I91" s="4"/>
    </row>
    <row r="92" spans="1:9" ht="12.75" customHeight="1">
      <c r="A92" s="18"/>
      <c r="B92" s="36" t="s">
        <v>55</v>
      </c>
      <c r="C92" s="20">
        <v>200</v>
      </c>
      <c r="D92" s="20" t="s">
        <v>20</v>
      </c>
      <c r="E92" s="20">
        <v>954</v>
      </c>
      <c r="F92" s="20">
        <v>0</v>
      </c>
      <c r="G92" s="20">
        <v>63202</v>
      </c>
      <c r="H92" s="30">
        <f t="shared" si="7"/>
        <v>64156</v>
      </c>
      <c r="I92" s="4"/>
    </row>
    <row r="93" spans="1:9" ht="12.75" customHeight="1">
      <c r="A93" s="18">
        <v>61</v>
      </c>
      <c r="B93" s="36" t="s">
        <v>85</v>
      </c>
      <c r="C93" s="20">
        <v>208</v>
      </c>
      <c r="D93" s="20" t="s">
        <v>6</v>
      </c>
      <c r="E93" s="20">
        <v>8886</v>
      </c>
      <c r="F93" s="20">
        <v>3404</v>
      </c>
      <c r="G93" s="20">
        <v>59214</v>
      </c>
      <c r="H93" s="30">
        <f t="shared" si="7"/>
        <v>71504</v>
      </c>
      <c r="I93" s="4"/>
    </row>
    <row r="94" spans="1:9" ht="12.75" customHeight="1">
      <c r="A94" s="18">
        <v>62</v>
      </c>
      <c r="B94" s="36" t="s">
        <v>147</v>
      </c>
      <c r="C94" s="20">
        <v>150</v>
      </c>
      <c r="D94" s="20" t="s">
        <v>6</v>
      </c>
      <c r="E94" s="20">
        <v>16762</v>
      </c>
      <c r="F94" s="20">
        <v>2280</v>
      </c>
      <c r="G94" s="20">
        <v>28490</v>
      </c>
      <c r="H94" s="30">
        <f t="shared" si="7"/>
        <v>47532</v>
      </c>
      <c r="I94" s="4"/>
    </row>
    <row r="95" spans="1:9" ht="12.75" customHeight="1">
      <c r="A95" s="18">
        <v>63</v>
      </c>
      <c r="B95" s="36" t="s">
        <v>56</v>
      </c>
      <c r="C95" s="20">
        <v>158</v>
      </c>
      <c r="D95" s="20" t="s">
        <v>6</v>
      </c>
      <c r="E95" s="20">
        <v>5391</v>
      </c>
      <c r="F95" s="20">
        <v>2998</v>
      </c>
      <c r="G95" s="20">
        <v>44148</v>
      </c>
      <c r="H95" s="30">
        <f t="shared" si="7"/>
        <v>52537</v>
      </c>
      <c r="I95" s="4"/>
    </row>
    <row r="96" spans="1:9" ht="12.75" customHeight="1">
      <c r="A96" s="18">
        <v>64</v>
      </c>
      <c r="B96" s="36" t="s">
        <v>58</v>
      </c>
      <c r="C96" s="20">
        <v>153</v>
      </c>
      <c r="D96" s="20" t="s">
        <v>6</v>
      </c>
      <c r="E96" s="20">
        <v>1769</v>
      </c>
      <c r="F96" s="20">
        <v>6913</v>
      </c>
      <c r="G96" s="20">
        <v>44499</v>
      </c>
      <c r="H96" s="30">
        <f t="shared" si="7"/>
        <v>53181</v>
      </c>
      <c r="I96" s="4"/>
    </row>
    <row r="97" spans="1:9" ht="12.75" customHeight="1">
      <c r="A97" s="18">
        <v>65</v>
      </c>
      <c r="B97" s="35" t="s">
        <v>92</v>
      </c>
      <c r="C97" s="20">
        <v>165</v>
      </c>
      <c r="D97" s="20" t="s">
        <v>6</v>
      </c>
      <c r="E97" s="20">
        <v>10317</v>
      </c>
      <c r="F97" s="16">
        <v>286</v>
      </c>
      <c r="G97" s="16">
        <v>44135</v>
      </c>
      <c r="H97" s="30">
        <f t="shared" si="7"/>
        <v>54738</v>
      </c>
      <c r="I97" s="4"/>
    </row>
    <row r="98" spans="1:9" ht="12.75" customHeight="1">
      <c r="A98" s="18">
        <v>66</v>
      </c>
      <c r="B98" s="36" t="s">
        <v>106</v>
      </c>
      <c r="C98" s="20">
        <v>165</v>
      </c>
      <c r="D98" s="20" t="s">
        <v>6</v>
      </c>
      <c r="E98" s="20">
        <v>15907</v>
      </c>
      <c r="F98" s="20">
        <v>3030</v>
      </c>
      <c r="G98" s="20">
        <v>29721</v>
      </c>
      <c r="H98" s="30">
        <f t="shared" si="7"/>
        <v>48658</v>
      </c>
      <c r="I98" s="4"/>
    </row>
    <row r="99" spans="1:9" ht="12.75" customHeight="1">
      <c r="A99" s="18">
        <v>67</v>
      </c>
      <c r="B99" s="36" t="s">
        <v>57</v>
      </c>
      <c r="C99" s="20">
        <v>627</v>
      </c>
      <c r="D99" s="20" t="s">
        <v>6</v>
      </c>
      <c r="E99" s="20">
        <v>35674</v>
      </c>
      <c r="F99" s="20">
        <v>1529</v>
      </c>
      <c r="G99" s="20">
        <v>164049</v>
      </c>
      <c r="H99" s="30">
        <f t="shared" si="7"/>
        <v>201252</v>
      </c>
      <c r="I99" s="4"/>
    </row>
    <row r="100" spans="1:9" ht="12.75" customHeight="1">
      <c r="A100" s="18">
        <v>68</v>
      </c>
      <c r="B100" s="36" t="s">
        <v>59</v>
      </c>
      <c r="C100" s="20">
        <v>295</v>
      </c>
      <c r="D100" s="20" t="s">
        <v>6</v>
      </c>
      <c r="E100" s="20">
        <v>25041</v>
      </c>
      <c r="F100" s="20">
        <v>1899</v>
      </c>
      <c r="G100" s="20">
        <v>72537</v>
      </c>
      <c r="H100" s="30">
        <f t="shared" si="7"/>
        <v>99477</v>
      </c>
      <c r="I100" s="4"/>
    </row>
    <row r="101" spans="1:9" ht="12.75" customHeight="1">
      <c r="A101" s="18"/>
      <c r="B101" s="36" t="s">
        <v>155</v>
      </c>
      <c r="C101" s="20">
        <v>59</v>
      </c>
      <c r="D101" s="20" t="s">
        <v>6</v>
      </c>
      <c r="E101" s="20">
        <v>407</v>
      </c>
      <c r="F101" s="20">
        <v>31</v>
      </c>
      <c r="G101" s="20">
        <v>1178</v>
      </c>
      <c r="H101" s="30">
        <f t="shared" si="7"/>
        <v>1616</v>
      </c>
      <c r="I101" s="4"/>
    </row>
    <row r="102" spans="1:9" s="25" customFormat="1" ht="15.75" customHeight="1">
      <c r="A102" s="31"/>
      <c r="B102" s="42" t="s">
        <v>11</v>
      </c>
      <c r="C102" s="23">
        <f>C90+C93+C94+C95+C96+C97+C98+C99+C100+C101</f>
        <v>2789</v>
      </c>
      <c r="D102" s="23"/>
      <c r="E102" s="23">
        <f>E90+E93+E94+E95+E96+E97+E98+E99+E100+E101</f>
        <v>175645</v>
      </c>
      <c r="F102" s="23">
        <f>F90+F93+F94+F95+F96+F97+F98+F99+F100+F101</f>
        <v>31139</v>
      </c>
      <c r="G102" s="23">
        <f>G90+G93+G94+G95+G96+G97+G98+G99+G100+G101</f>
        <v>690787</v>
      </c>
      <c r="H102" s="24">
        <f>H90+H93+H94+H95+H96+H97+H98+H99+H100+H101</f>
        <v>897571</v>
      </c>
      <c r="I102" s="4"/>
    </row>
    <row r="103" spans="1:9" s="25" customFormat="1" ht="12.75" customHeight="1">
      <c r="A103" s="127" t="s">
        <v>60</v>
      </c>
      <c r="B103" s="128"/>
      <c r="C103" s="23"/>
      <c r="D103" s="23"/>
      <c r="E103" s="23"/>
      <c r="F103" s="26"/>
      <c r="G103" s="26"/>
      <c r="H103" s="24"/>
      <c r="I103" s="4"/>
    </row>
    <row r="104" spans="1:9" ht="12.75" customHeight="1">
      <c r="A104" s="18">
        <v>69</v>
      </c>
      <c r="B104" s="36" t="s">
        <v>61</v>
      </c>
      <c r="C104" s="20">
        <v>372</v>
      </c>
      <c r="D104" s="20" t="s">
        <v>6</v>
      </c>
      <c r="E104" s="20">
        <v>17995</v>
      </c>
      <c r="F104" s="20">
        <v>2943</v>
      </c>
      <c r="G104" s="20">
        <v>101386</v>
      </c>
      <c r="H104" s="17">
        <f>SUM(E104:G104)</f>
        <v>122324</v>
      </c>
      <c r="I104" s="4"/>
    </row>
    <row r="105" spans="1:9" ht="12.75" customHeight="1">
      <c r="A105" s="18">
        <v>70</v>
      </c>
      <c r="B105" s="36" t="s">
        <v>105</v>
      </c>
      <c r="C105" s="20">
        <v>85</v>
      </c>
      <c r="D105" s="20" t="s">
        <v>6</v>
      </c>
      <c r="E105" s="20">
        <v>9577</v>
      </c>
      <c r="F105" s="20">
        <v>234</v>
      </c>
      <c r="G105" s="20">
        <v>17149</v>
      </c>
      <c r="H105" s="17">
        <f aca="true" t="shared" si="8" ref="H105:H111">SUM(E105:G105)</f>
        <v>26960</v>
      </c>
      <c r="I105" s="4"/>
    </row>
    <row r="106" spans="1:9" ht="12.75" customHeight="1">
      <c r="A106" s="18">
        <v>71</v>
      </c>
      <c r="B106" s="43" t="s">
        <v>103</v>
      </c>
      <c r="C106" s="20">
        <v>132</v>
      </c>
      <c r="D106" s="20" t="s">
        <v>6</v>
      </c>
      <c r="E106" s="20">
        <v>8325</v>
      </c>
      <c r="F106" s="20">
        <v>76</v>
      </c>
      <c r="G106" s="20">
        <v>39523</v>
      </c>
      <c r="H106" s="17">
        <f t="shared" si="8"/>
        <v>47924</v>
      </c>
      <c r="I106" s="4"/>
    </row>
    <row r="107" spans="1:9" ht="12.75" customHeight="1">
      <c r="A107" s="18">
        <v>72</v>
      </c>
      <c r="B107" s="43" t="s">
        <v>134</v>
      </c>
      <c r="C107" s="20">
        <v>64</v>
      </c>
      <c r="D107" s="20" t="s">
        <v>6</v>
      </c>
      <c r="E107" s="20">
        <v>7097</v>
      </c>
      <c r="F107" s="20">
        <v>169</v>
      </c>
      <c r="G107" s="20">
        <v>13230</v>
      </c>
      <c r="H107" s="17">
        <f t="shared" si="8"/>
        <v>20496</v>
      </c>
      <c r="I107" s="4"/>
    </row>
    <row r="108" spans="1:9" ht="12.75" customHeight="1">
      <c r="A108" s="18">
        <v>73</v>
      </c>
      <c r="B108" s="36" t="s">
        <v>62</v>
      </c>
      <c r="C108" s="20">
        <v>172</v>
      </c>
      <c r="D108" s="20" t="s">
        <v>6</v>
      </c>
      <c r="E108" s="20">
        <v>8861</v>
      </c>
      <c r="F108" s="20">
        <v>232</v>
      </c>
      <c r="G108" s="20">
        <v>47973</v>
      </c>
      <c r="H108" s="17">
        <f t="shared" si="8"/>
        <v>57066</v>
      </c>
      <c r="I108" s="4"/>
    </row>
    <row r="109" spans="1:9" ht="12.75" customHeight="1">
      <c r="A109" s="18">
        <v>74</v>
      </c>
      <c r="B109" s="36" t="s">
        <v>63</v>
      </c>
      <c r="C109" s="20">
        <v>155</v>
      </c>
      <c r="D109" s="20" t="s">
        <v>6</v>
      </c>
      <c r="E109" s="20">
        <v>7364</v>
      </c>
      <c r="F109" s="20">
        <v>5010</v>
      </c>
      <c r="G109" s="20">
        <v>42862</v>
      </c>
      <c r="H109" s="17">
        <f t="shared" si="8"/>
        <v>55236</v>
      </c>
      <c r="I109" s="4"/>
    </row>
    <row r="110" spans="1:9" ht="12.75" customHeight="1">
      <c r="A110" s="18">
        <v>75</v>
      </c>
      <c r="B110" s="36" t="s">
        <v>108</v>
      </c>
      <c r="C110" s="20">
        <v>132</v>
      </c>
      <c r="D110" s="20" t="s">
        <v>6</v>
      </c>
      <c r="E110" s="20">
        <v>16638</v>
      </c>
      <c r="F110" s="20">
        <v>1088</v>
      </c>
      <c r="G110" s="20">
        <v>30454</v>
      </c>
      <c r="H110" s="17">
        <f t="shared" si="8"/>
        <v>48180</v>
      </c>
      <c r="I110" s="4"/>
    </row>
    <row r="111" spans="1:9" ht="12.75" customHeight="1">
      <c r="A111" s="18">
        <v>76</v>
      </c>
      <c r="B111" s="36" t="s">
        <v>129</v>
      </c>
      <c r="C111" s="20">
        <v>66</v>
      </c>
      <c r="D111" s="20" t="s">
        <v>6</v>
      </c>
      <c r="E111" s="20">
        <v>3975</v>
      </c>
      <c r="F111" s="20">
        <v>1043</v>
      </c>
      <c r="G111" s="20">
        <v>13266</v>
      </c>
      <c r="H111" s="17">
        <f t="shared" si="8"/>
        <v>18284</v>
      </c>
      <c r="I111" s="4"/>
    </row>
    <row r="112" spans="1:9" s="25" customFormat="1" ht="15.75" customHeight="1">
      <c r="A112" s="31"/>
      <c r="B112" s="42" t="s">
        <v>11</v>
      </c>
      <c r="C112" s="23">
        <f>SUM(C104:C111)</f>
        <v>1178</v>
      </c>
      <c r="D112" s="23"/>
      <c r="E112" s="23">
        <f>SUM(E104:E111)</f>
        <v>79832</v>
      </c>
      <c r="F112" s="23">
        <f>SUM(F104:F111)</f>
        <v>10795</v>
      </c>
      <c r="G112" s="23">
        <f>SUM(G104:G111)</f>
        <v>305843</v>
      </c>
      <c r="H112" s="24">
        <f>SUM(H104:H111)</f>
        <v>396470</v>
      </c>
      <c r="I112" s="4"/>
    </row>
    <row r="113" spans="1:9" s="25" customFormat="1" ht="12.75" customHeight="1">
      <c r="A113" s="123" t="s">
        <v>64</v>
      </c>
      <c r="B113" s="124"/>
      <c r="C113" s="23"/>
      <c r="D113" s="23"/>
      <c r="E113" s="23"/>
      <c r="F113" s="26"/>
      <c r="G113" s="26"/>
      <c r="H113" s="27"/>
      <c r="I113" s="4"/>
    </row>
    <row r="114" spans="1:9" ht="12.75" customHeight="1">
      <c r="A114" s="18">
        <v>77</v>
      </c>
      <c r="B114" s="28" t="s">
        <v>65</v>
      </c>
      <c r="C114" s="20">
        <v>151</v>
      </c>
      <c r="D114" s="20" t="s">
        <v>6</v>
      </c>
      <c r="E114" s="20">
        <v>9741</v>
      </c>
      <c r="F114" s="16">
        <v>4524</v>
      </c>
      <c r="G114" s="16">
        <v>38125</v>
      </c>
      <c r="H114" s="17">
        <f>SUM(E114:G114)</f>
        <v>52390</v>
      </c>
      <c r="I114" s="4"/>
    </row>
    <row r="115" spans="1:9" ht="12.75" customHeight="1">
      <c r="A115" s="18">
        <v>78</v>
      </c>
      <c r="B115" s="28" t="s">
        <v>66</v>
      </c>
      <c r="C115" s="20">
        <v>324</v>
      </c>
      <c r="D115" s="20" t="s">
        <v>6</v>
      </c>
      <c r="E115" s="20">
        <v>20090</v>
      </c>
      <c r="F115" s="16">
        <v>10228</v>
      </c>
      <c r="G115" s="16">
        <v>82528</v>
      </c>
      <c r="H115" s="17">
        <f>SUM(E115:G115)</f>
        <v>112846</v>
      </c>
      <c r="I115" s="4"/>
    </row>
    <row r="116" spans="1:9" ht="12.75" customHeight="1">
      <c r="A116" s="18">
        <v>79</v>
      </c>
      <c r="B116" s="28" t="s">
        <v>67</v>
      </c>
      <c r="C116" s="20">
        <v>146</v>
      </c>
      <c r="D116" s="20" t="s">
        <v>6</v>
      </c>
      <c r="E116" s="20">
        <v>17260</v>
      </c>
      <c r="F116" s="16">
        <v>1704</v>
      </c>
      <c r="G116" s="16">
        <v>30863</v>
      </c>
      <c r="H116" s="17">
        <f>SUM(E116:G116)</f>
        <v>49827</v>
      </c>
      <c r="I116" s="4"/>
    </row>
    <row r="117" spans="1:9" ht="12.75" customHeight="1">
      <c r="A117" s="18">
        <v>80</v>
      </c>
      <c r="B117" s="28" t="s">
        <v>100</v>
      </c>
      <c r="C117" s="20">
        <v>32</v>
      </c>
      <c r="D117" s="20" t="s">
        <v>6</v>
      </c>
      <c r="E117" s="20">
        <v>5347</v>
      </c>
      <c r="F117" s="16">
        <v>261</v>
      </c>
      <c r="G117" s="16">
        <v>5478</v>
      </c>
      <c r="H117" s="17">
        <f>SUM(E117:G117)</f>
        <v>11086</v>
      </c>
      <c r="I117" s="4"/>
    </row>
    <row r="118" spans="1:9" ht="12.75" customHeight="1">
      <c r="A118" s="18">
        <v>81</v>
      </c>
      <c r="B118" s="28" t="s">
        <v>68</v>
      </c>
      <c r="C118" s="20">
        <f>C120+C119</f>
        <v>363</v>
      </c>
      <c r="D118" s="20" t="s">
        <v>131</v>
      </c>
      <c r="E118" s="20">
        <f>E120+E119</f>
        <v>23236</v>
      </c>
      <c r="F118" s="20">
        <f>F120+F119</f>
        <v>5213</v>
      </c>
      <c r="G118" s="20">
        <f>G120+G119</f>
        <v>87188</v>
      </c>
      <c r="H118" s="30">
        <f>H120+H119</f>
        <v>115637</v>
      </c>
      <c r="I118" s="4"/>
    </row>
    <row r="119" spans="1:9" ht="12.75" customHeight="1">
      <c r="A119" s="18"/>
      <c r="B119" s="28" t="s">
        <v>69</v>
      </c>
      <c r="C119" s="20">
        <v>268</v>
      </c>
      <c r="D119" s="20" t="s">
        <v>6</v>
      </c>
      <c r="E119" s="20">
        <v>21389</v>
      </c>
      <c r="F119" s="20">
        <v>1139</v>
      </c>
      <c r="G119" s="20">
        <v>58968</v>
      </c>
      <c r="H119" s="17">
        <f>SUM(E119:G119)</f>
        <v>81496</v>
      </c>
      <c r="I119" s="4"/>
    </row>
    <row r="120" spans="1:9" ht="12.75" customHeight="1">
      <c r="A120" s="18"/>
      <c r="B120" s="28" t="s">
        <v>70</v>
      </c>
      <c r="C120" s="20">
        <v>95</v>
      </c>
      <c r="D120" s="20" t="s">
        <v>20</v>
      </c>
      <c r="E120" s="20">
        <v>1847</v>
      </c>
      <c r="F120" s="20">
        <v>4074</v>
      </c>
      <c r="G120" s="20">
        <v>28220</v>
      </c>
      <c r="H120" s="17">
        <f>SUM(E120:G120)</f>
        <v>34141</v>
      </c>
      <c r="I120" s="4"/>
    </row>
    <row r="121" spans="1:9" ht="12.75" customHeight="1">
      <c r="A121" s="18">
        <v>82</v>
      </c>
      <c r="B121" s="28" t="s">
        <v>130</v>
      </c>
      <c r="C121" s="20">
        <v>104</v>
      </c>
      <c r="D121" s="15" t="s">
        <v>6</v>
      </c>
      <c r="E121" s="20">
        <v>11223</v>
      </c>
      <c r="F121" s="20">
        <v>774</v>
      </c>
      <c r="G121" s="20">
        <v>24557</v>
      </c>
      <c r="H121" s="17">
        <f>SUM(E121:G121)</f>
        <v>36554</v>
      </c>
      <c r="I121" s="4"/>
    </row>
    <row r="122" spans="1:9" s="25" customFormat="1" ht="16.5" customHeight="1">
      <c r="A122" s="31"/>
      <c r="B122" s="32" t="s">
        <v>11</v>
      </c>
      <c r="C122" s="23">
        <f>C114+C115+C116+C117+C118+C121</f>
        <v>1120</v>
      </c>
      <c r="D122" s="23"/>
      <c r="E122" s="23">
        <f>E114+E115+E116+E117+E118+E121</f>
        <v>86897</v>
      </c>
      <c r="F122" s="23">
        <f>F114+F115+F116+F117+F118+F121</f>
        <v>22704</v>
      </c>
      <c r="G122" s="23">
        <f>G114+G115+G116+G117+G118+G121</f>
        <v>268739</v>
      </c>
      <c r="H122" s="24">
        <f>H114+H115+H116+H117+H118+H121</f>
        <v>378340</v>
      </c>
      <c r="I122" s="4"/>
    </row>
    <row r="123" spans="1:9" s="25" customFormat="1" ht="12.75" customHeight="1">
      <c r="A123" s="129" t="s">
        <v>71</v>
      </c>
      <c r="B123" s="130"/>
      <c r="C123" s="23"/>
      <c r="D123" s="23"/>
      <c r="E123" s="23"/>
      <c r="F123" s="26"/>
      <c r="G123" s="26"/>
      <c r="H123" s="24"/>
      <c r="I123" s="4"/>
    </row>
    <row r="124" spans="1:9" ht="12.75" customHeight="1">
      <c r="A124" s="18">
        <v>83</v>
      </c>
      <c r="B124" s="28" t="s">
        <v>72</v>
      </c>
      <c r="C124" s="20">
        <v>196</v>
      </c>
      <c r="D124" s="20" t="s">
        <v>6</v>
      </c>
      <c r="E124" s="20">
        <v>7634</v>
      </c>
      <c r="F124" s="20">
        <v>3064</v>
      </c>
      <c r="G124" s="20">
        <v>55298</v>
      </c>
      <c r="H124" s="17">
        <f>SUM(E124:G124)</f>
        <v>65996</v>
      </c>
      <c r="I124" s="4"/>
    </row>
    <row r="125" spans="1:9" ht="12.75" customHeight="1">
      <c r="A125" s="18">
        <v>84</v>
      </c>
      <c r="B125" s="28" t="s">
        <v>116</v>
      </c>
      <c r="C125" s="20">
        <v>172</v>
      </c>
      <c r="D125" s="20" t="s">
        <v>6</v>
      </c>
      <c r="E125" s="20">
        <v>13480</v>
      </c>
      <c r="F125" s="20">
        <v>5091</v>
      </c>
      <c r="G125" s="20">
        <v>40873</v>
      </c>
      <c r="H125" s="17">
        <f>SUM(E125:G125)</f>
        <v>59444</v>
      </c>
      <c r="I125" s="4"/>
    </row>
    <row r="126" spans="1:9" ht="12.75" customHeight="1">
      <c r="A126" s="18">
        <v>85</v>
      </c>
      <c r="B126" s="28" t="s">
        <v>73</v>
      </c>
      <c r="C126" s="20">
        <v>355</v>
      </c>
      <c r="D126" s="20" t="s">
        <v>6</v>
      </c>
      <c r="E126" s="20">
        <v>16762</v>
      </c>
      <c r="F126" s="20">
        <v>2746</v>
      </c>
      <c r="G126" s="20">
        <v>103870</v>
      </c>
      <c r="H126" s="17">
        <f>SUM(E126:G126)</f>
        <v>123378</v>
      </c>
      <c r="I126" s="4"/>
    </row>
    <row r="127" spans="1:9" ht="12.75" customHeight="1">
      <c r="A127" s="18">
        <v>86</v>
      </c>
      <c r="B127" s="28" t="s">
        <v>101</v>
      </c>
      <c r="C127" s="20">
        <v>38</v>
      </c>
      <c r="D127" s="20" t="s">
        <v>6</v>
      </c>
      <c r="E127" s="20">
        <v>4064</v>
      </c>
      <c r="F127" s="20">
        <v>1189</v>
      </c>
      <c r="G127" s="20">
        <v>7609</v>
      </c>
      <c r="H127" s="17">
        <f>SUM(E127:G127)</f>
        <v>12862</v>
      </c>
      <c r="I127" s="4"/>
    </row>
    <row r="128" spans="1:9" ht="12.75" customHeight="1">
      <c r="A128" s="18">
        <v>87</v>
      </c>
      <c r="B128" s="28" t="s">
        <v>74</v>
      </c>
      <c r="C128" s="20">
        <v>217</v>
      </c>
      <c r="D128" s="20" t="s">
        <v>6</v>
      </c>
      <c r="E128" s="20">
        <v>14023</v>
      </c>
      <c r="F128" s="20">
        <v>3190</v>
      </c>
      <c r="G128" s="20">
        <v>55369</v>
      </c>
      <c r="H128" s="17">
        <f>SUM(E128:G128)</f>
        <v>72582</v>
      </c>
      <c r="I128" s="4"/>
    </row>
    <row r="129" spans="1:9" s="25" customFormat="1" ht="12.75" customHeight="1">
      <c r="A129" s="31"/>
      <c r="B129" s="32" t="s">
        <v>11</v>
      </c>
      <c r="C129" s="23">
        <f aca="true" t="shared" si="9" ref="C129:H129">SUM(C124:C128)</f>
        <v>978</v>
      </c>
      <c r="D129" s="23">
        <f t="shared" si="9"/>
        <v>0</v>
      </c>
      <c r="E129" s="23">
        <f t="shared" si="9"/>
        <v>55963</v>
      </c>
      <c r="F129" s="23">
        <f t="shared" si="9"/>
        <v>15280</v>
      </c>
      <c r="G129" s="23">
        <f t="shared" si="9"/>
        <v>263019</v>
      </c>
      <c r="H129" s="24">
        <f t="shared" si="9"/>
        <v>334262</v>
      </c>
      <c r="I129" s="4"/>
    </row>
    <row r="130" spans="1:9" ht="12.75" customHeight="1">
      <c r="A130" s="129" t="s">
        <v>75</v>
      </c>
      <c r="B130" s="130"/>
      <c r="C130" s="20"/>
      <c r="D130" s="20"/>
      <c r="E130" s="20"/>
      <c r="F130" s="16"/>
      <c r="G130" s="16"/>
      <c r="H130" s="30"/>
      <c r="I130" s="4"/>
    </row>
    <row r="131" spans="1:9" ht="12.75" customHeight="1">
      <c r="A131" s="18">
        <v>88</v>
      </c>
      <c r="B131" s="28" t="s">
        <v>76</v>
      </c>
      <c r="C131" s="20">
        <v>363</v>
      </c>
      <c r="D131" s="20" t="s">
        <v>6</v>
      </c>
      <c r="E131" s="20">
        <v>22315</v>
      </c>
      <c r="F131" s="20">
        <v>15043</v>
      </c>
      <c r="G131" s="20">
        <v>85699</v>
      </c>
      <c r="H131" s="17">
        <f>SUM(E131:G131)</f>
        <v>123057</v>
      </c>
      <c r="I131" s="4"/>
    </row>
    <row r="132" spans="1:9" ht="12.75" customHeight="1">
      <c r="A132" s="18">
        <v>89</v>
      </c>
      <c r="B132" s="28" t="s">
        <v>141</v>
      </c>
      <c r="C132" s="20">
        <v>21</v>
      </c>
      <c r="D132" s="20" t="s">
        <v>6</v>
      </c>
      <c r="E132" s="20">
        <v>1473</v>
      </c>
      <c r="F132" s="20">
        <v>1567</v>
      </c>
      <c r="G132" s="20">
        <v>3651</v>
      </c>
      <c r="H132" s="17">
        <f aca="true" t="shared" si="10" ref="H132:H137">SUM(E132:G132)</f>
        <v>6691</v>
      </c>
      <c r="I132" s="4"/>
    </row>
    <row r="133" spans="1:9" ht="12.75" customHeight="1">
      <c r="A133" s="18">
        <v>90</v>
      </c>
      <c r="B133" s="36" t="s">
        <v>110</v>
      </c>
      <c r="C133" s="20">
        <v>154</v>
      </c>
      <c r="D133" s="20" t="s">
        <v>6</v>
      </c>
      <c r="E133" s="20">
        <v>12328</v>
      </c>
      <c r="F133" s="20">
        <v>2024</v>
      </c>
      <c r="G133" s="20">
        <v>40987</v>
      </c>
      <c r="H133" s="17">
        <f t="shared" si="10"/>
        <v>55339</v>
      </c>
      <c r="I133" s="4"/>
    </row>
    <row r="134" spans="1:9" ht="12.75" customHeight="1">
      <c r="A134" s="18">
        <v>91</v>
      </c>
      <c r="B134" s="36" t="s">
        <v>90</v>
      </c>
      <c r="C134" s="20">
        <v>190</v>
      </c>
      <c r="D134" s="20" t="s">
        <v>6</v>
      </c>
      <c r="E134" s="20">
        <v>5515</v>
      </c>
      <c r="F134" s="20">
        <v>335</v>
      </c>
      <c r="G134" s="20">
        <v>57038</v>
      </c>
      <c r="H134" s="17">
        <f t="shared" si="10"/>
        <v>62888</v>
      </c>
      <c r="I134" s="4"/>
    </row>
    <row r="135" spans="1:9" ht="12.75" customHeight="1">
      <c r="A135" s="18">
        <v>92</v>
      </c>
      <c r="B135" s="35" t="s">
        <v>127</v>
      </c>
      <c r="C135" s="20">
        <v>152</v>
      </c>
      <c r="D135" s="20" t="s">
        <v>6</v>
      </c>
      <c r="E135" s="20">
        <v>7096</v>
      </c>
      <c r="F135" s="20">
        <v>2792</v>
      </c>
      <c r="G135" s="20">
        <v>40409</v>
      </c>
      <c r="H135" s="17">
        <f t="shared" si="10"/>
        <v>50297</v>
      </c>
      <c r="I135" s="4"/>
    </row>
    <row r="136" spans="1:9" ht="12.75" customHeight="1">
      <c r="A136" s="18">
        <v>93</v>
      </c>
      <c r="B136" s="44" t="s">
        <v>142</v>
      </c>
      <c r="C136" s="20">
        <v>150</v>
      </c>
      <c r="D136" s="20" t="s">
        <v>6</v>
      </c>
      <c r="E136" s="20">
        <v>2936</v>
      </c>
      <c r="F136" s="20">
        <v>9159</v>
      </c>
      <c r="G136" s="20">
        <v>36726</v>
      </c>
      <c r="H136" s="17">
        <f t="shared" si="10"/>
        <v>48821</v>
      </c>
      <c r="I136" s="4"/>
    </row>
    <row r="137" spans="1:9" ht="12.75" customHeight="1">
      <c r="A137" s="18">
        <v>94</v>
      </c>
      <c r="B137" s="28" t="s">
        <v>77</v>
      </c>
      <c r="C137" s="20">
        <v>190</v>
      </c>
      <c r="D137" s="20" t="s">
        <v>6</v>
      </c>
      <c r="E137" s="20">
        <v>10845</v>
      </c>
      <c r="F137" s="16">
        <v>5779</v>
      </c>
      <c r="G137" s="16">
        <v>50396</v>
      </c>
      <c r="H137" s="17">
        <f t="shared" si="10"/>
        <v>67020</v>
      </c>
      <c r="I137" s="4"/>
    </row>
    <row r="138" spans="1:9" s="25" customFormat="1" ht="12.75" customHeight="1">
      <c r="A138" s="45"/>
      <c r="B138" s="46" t="s">
        <v>11</v>
      </c>
      <c r="C138" s="47">
        <f>SUM(C131:C137)</f>
        <v>1220</v>
      </c>
      <c r="D138" s="47"/>
      <c r="E138" s="47">
        <f>SUM(E131:E137)</f>
        <v>62508</v>
      </c>
      <c r="F138" s="47">
        <f>SUM(F131:F137)</f>
        <v>36699</v>
      </c>
      <c r="G138" s="47">
        <f>SUM(G131:G137)</f>
        <v>314906</v>
      </c>
      <c r="H138" s="48">
        <f>SUM(H131:H137)</f>
        <v>414113</v>
      </c>
      <c r="I138" s="4"/>
    </row>
    <row r="139" spans="1:9" s="25" customFormat="1" ht="21.75" customHeight="1">
      <c r="A139" s="131" t="s">
        <v>78</v>
      </c>
      <c r="B139" s="132"/>
      <c r="C139" s="49">
        <f>C19+C31+C41+C49+C88+C102+C112+C122+C129+C138</f>
        <v>18751</v>
      </c>
      <c r="D139" s="49" t="s">
        <v>148</v>
      </c>
      <c r="E139" s="49">
        <f>E19+E31+E41+E49+E88+E102+E112+E122+E129+E138</f>
        <v>1291057</v>
      </c>
      <c r="F139" s="49">
        <f>F19+F31+F41+F49+F88+F102+F112+F122+F129+F138</f>
        <v>326150</v>
      </c>
      <c r="G139" s="49">
        <f>G19+G31+G41+G49+G88+G102+G112+G122+G129+G138</f>
        <v>4654563</v>
      </c>
      <c r="H139" s="50">
        <f>H19+H31+H41+H49+H88+H102+H112+H122+H129+H138</f>
        <v>6271770</v>
      </c>
      <c r="I139" s="4"/>
    </row>
    <row r="140" spans="1:9" s="25" customFormat="1" ht="17.25" customHeight="1">
      <c r="A140" s="51"/>
      <c r="B140" s="52"/>
      <c r="C140" s="53"/>
      <c r="D140" s="53"/>
      <c r="E140" s="53"/>
      <c r="F140" s="53"/>
      <c r="G140" s="53"/>
      <c r="H140" s="53"/>
      <c r="I140" s="4"/>
    </row>
    <row r="141" spans="1:9" ht="16.5" customHeight="1">
      <c r="A141" s="133" t="s">
        <v>151</v>
      </c>
      <c r="B141" s="134"/>
      <c r="C141" s="54"/>
      <c r="D141" s="55"/>
      <c r="E141" s="55"/>
      <c r="F141" s="55"/>
      <c r="G141" s="56"/>
      <c r="H141" s="57" t="s">
        <v>128</v>
      </c>
      <c r="I141" s="4"/>
    </row>
    <row r="142" spans="1:9" ht="15.75" customHeight="1">
      <c r="A142" s="58"/>
      <c r="B142" s="59" t="s">
        <v>47</v>
      </c>
      <c r="C142" s="60">
        <v>15</v>
      </c>
      <c r="D142" s="61" t="s">
        <v>1</v>
      </c>
      <c r="E142" s="135"/>
      <c r="F142" s="135"/>
      <c r="G142" s="135"/>
      <c r="H142" s="62">
        <v>5475</v>
      </c>
      <c r="I142" s="4"/>
    </row>
    <row r="143" spans="1:9" s="29" customFormat="1" ht="14.25" customHeight="1">
      <c r="A143" s="40"/>
      <c r="B143" s="63"/>
      <c r="C143" s="34"/>
      <c r="D143" s="34"/>
      <c r="E143" s="34"/>
      <c r="F143" s="64"/>
      <c r="G143" s="64"/>
      <c r="H143" s="65"/>
      <c r="I143" s="4"/>
    </row>
    <row r="144" spans="1:9" ht="18" customHeight="1">
      <c r="A144" s="119" t="s">
        <v>152</v>
      </c>
      <c r="B144" s="120"/>
      <c r="C144" s="66"/>
      <c r="D144" s="67"/>
      <c r="E144" s="67"/>
      <c r="F144" s="12"/>
      <c r="G144" s="12"/>
      <c r="H144" s="13"/>
      <c r="I144" s="4"/>
    </row>
    <row r="145" spans="1:9" ht="12.75" customHeight="1">
      <c r="A145" s="18"/>
      <c r="B145" s="19" t="s">
        <v>5</v>
      </c>
      <c r="C145" s="20"/>
      <c r="D145" s="20"/>
      <c r="E145" s="20"/>
      <c r="F145" s="16"/>
      <c r="G145" s="16"/>
      <c r="H145" s="17"/>
      <c r="I145" s="4"/>
    </row>
    <row r="146" spans="1:9" ht="12.75" customHeight="1">
      <c r="A146" s="18">
        <v>95</v>
      </c>
      <c r="B146" s="28" t="s">
        <v>79</v>
      </c>
      <c r="C146" s="20">
        <v>242</v>
      </c>
      <c r="D146" s="20" t="s">
        <v>112</v>
      </c>
      <c r="E146" s="20">
        <v>242</v>
      </c>
      <c r="F146" s="20">
        <v>470</v>
      </c>
      <c r="G146" s="20">
        <v>84620</v>
      </c>
      <c r="H146" s="30">
        <f>SUM(E146:G146)</f>
        <v>85332</v>
      </c>
      <c r="I146" s="4"/>
    </row>
    <row r="147" spans="1:9" ht="12.75" customHeight="1">
      <c r="A147" s="18"/>
      <c r="B147" s="28" t="s">
        <v>12</v>
      </c>
      <c r="C147" s="20"/>
      <c r="D147" s="20"/>
      <c r="E147" s="20"/>
      <c r="F147" s="20"/>
      <c r="G147" s="20"/>
      <c r="H147" s="30"/>
      <c r="I147" s="4"/>
    </row>
    <row r="148" spans="1:9" ht="12.75" customHeight="1">
      <c r="A148" s="68">
        <v>96</v>
      </c>
      <c r="B148" s="28" t="s">
        <v>80</v>
      </c>
      <c r="C148" s="20">
        <v>171</v>
      </c>
      <c r="D148" s="20" t="s">
        <v>112</v>
      </c>
      <c r="E148" s="20">
        <v>1</v>
      </c>
      <c r="F148" s="20">
        <v>8</v>
      </c>
      <c r="G148" s="20">
        <v>59009</v>
      </c>
      <c r="H148" s="30">
        <f aca="true" t="shared" si="11" ref="H148:H156">SUM(E148:G148)</f>
        <v>59018</v>
      </c>
      <c r="I148" s="4"/>
    </row>
    <row r="149" spans="1:9" ht="12.75" customHeight="1">
      <c r="A149" s="18"/>
      <c r="B149" s="28" t="s">
        <v>33</v>
      </c>
      <c r="C149" s="20"/>
      <c r="D149" s="20"/>
      <c r="E149" s="20"/>
      <c r="F149" s="20"/>
      <c r="G149" s="20"/>
      <c r="H149" s="30"/>
      <c r="I149" s="4"/>
    </row>
    <row r="150" spans="1:9" ht="12.75" customHeight="1">
      <c r="A150" s="68">
        <v>97</v>
      </c>
      <c r="B150" s="28" t="s">
        <v>81</v>
      </c>
      <c r="C150" s="20">
        <v>144</v>
      </c>
      <c r="D150" s="20" t="s">
        <v>112</v>
      </c>
      <c r="E150" s="20">
        <v>884</v>
      </c>
      <c r="F150" s="20">
        <v>14961</v>
      </c>
      <c r="G150" s="20">
        <v>33283</v>
      </c>
      <c r="H150" s="30">
        <f t="shared" si="11"/>
        <v>49128</v>
      </c>
      <c r="I150" s="4"/>
    </row>
    <row r="151" spans="1:9" ht="12.75" customHeight="1">
      <c r="A151" s="18"/>
      <c r="B151" s="28" t="s">
        <v>52</v>
      </c>
      <c r="C151" s="20"/>
      <c r="D151" s="20"/>
      <c r="E151" s="20"/>
      <c r="F151" s="20"/>
      <c r="G151" s="20"/>
      <c r="H151" s="30"/>
      <c r="I151" s="4"/>
    </row>
    <row r="152" spans="1:9" ht="12.75" customHeight="1">
      <c r="A152" s="68">
        <v>98</v>
      </c>
      <c r="B152" s="28" t="s">
        <v>82</v>
      </c>
      <c r="C152" s="20">
        <f>C154+C153</f>
        <v>683</v>
      </c>
      <c r="D152" s="20" t="s">
        <v>136</v>
      </c>
      <c r="E152" s="20">
        <f>E154+E153</f>
        <v>1046</v>
      </c>
      <c r="F152" s="20">
        <f>F154+F153</f>
        <v>3683</v>
      </c>
      <c r="G152" s="20">
        <f>G154+G153</f>
        <v>231598</v>
      </c>
      <c r="H152" s="30">
        <f t="shared" si="11"/>
        <v>236327</v>
      </c>
      <c r="I152" s="4"/>
    </row>
    <row r="153" spans="1:9" ht="12.75" customHeight="1">
      <c r="A153" s="68"/>
      <c r="B153" s="69" t="s">
        <v>138</v>
      </c>
      <c r="C153" s="20">
        <v>678</v>
      </c>
      <c r="D153" s="20" t="s">
        <v>124</v>
      </c>
      <c r="E153" s="20">
        <v>1046</v>
      </c>
      <c r="F153" s="20">
        <v>3683</v>
      </c>
      <c r="G153" s="20">
        <v>231598</v>
      </c>
      <c r="H153" s="30">
        <f t="shared" si="11"/>
        <v>236327</v>
      </c>
      <c r="I153" s="4"/>
    </row>
    <row r="154" spans="1:9" ht="12.75" customHeight="1">
      <c r="A154" s="68"/>
      <c r="B154" s="70" t="s">
        <v>139</v>
      </c>
      <c r="C154" s="20">
        <v>5</v>
      </c>
      <c r="D154" s="20" t="s">
        <v>6</v>
      </c>
      <c r="E154" s="20"/>
      <c r="F154" s="20"/>
      <c r="G154" s="20"/>
      <c r="H154" s="30">
        <f t="shared" si="11"/>
        <v>0</v>
      </c>
      <c r="I154" s="4"/>
    </row>
    <row r="155" spans="1:9" ht="12.75" customHeight="1">
      <c r="A155" s="18"/>
      <c r="B155" s="28" t="s">
        <v>60</v>
      </c>
      <c r="C155" s="20"/>
      <c r="D155" s="20"/>
      <c r="E155" s="20"/>
      <c r="F155" s="20"/>
      <c r="G155" s="20"/>
      <c r="H155" s="30"/>
      <c r="I155" s="4"/>
    </row>
    <row r="156" spans="1:9" ht="12.75" customHeight="1">
      <c r="A156" s="58">
        <v>99</v>
      </c>
      <c r="B156" s="71" t="s">
        <v>83</v>
      </c>
      <c r="C156" s="72">
        <v>309</v>
      </c>
      <c r="D156" s="72" t="s">
        <v>112</v>
      </c>
      <c r="E156" s="72">
        <v>6993</v>
      </c>
      <c r="F156" s="72">
        <v>330</v>
      </c>
      <c r="G156" s="72">
        <v>103429</v>
      </c>
      <c r="H156" s="30">
        <f t="shared" si="11"/>
        <v>110752</v>
      </c>
      <c r="I156" s="4"/>
    </row>
    <row r="157" spans="1:9" s="25" customFormat="1" ht="19.5" customHeight="1">
      <c r="A157" s="73" t="s">
        <v>84</v>
      </c>
      <c r="B157" s="74"/>
      <c r="C157" s="49">
        <f>C146+C148+C150+C152+C156</f>
        <v>1549</v>
      </c>
      <c r="D157" s="49" t="s">
        <v>137</v>
      </c>
      <c r="E157" s="49">
        <f>E146+E148+E150+E152+E156</f>
        <v>9166</v>
      </c>
      <c r="F157" s="49">
        <f>F146+F148+F150+F152+F156</f>
        <v>19452</v>
      </c>
      <c r="G157" s="49">
        <f>G146+G148+G150+G152+G156</f>
        <v>511939</v>
      </c>
      <c r="H157" s="49">
        <f>H146+H148+H150+H152+H156</f>
        <v>540557</v>
      </c>
      <c r="I157" s="4"/>
    </row>
    <row r="158" spans="1:8" s="29" customFormat="1" ht="15.75" customHeight="1">
      <c r="A158" s="75"/>
      <c r="B158" s="76"/>
      <c r="C158" s="77"/>
      <c r="D158" s="78"/>
      <c r="E158" s="77"/>
      <c r="F158" s="77"/>
      <c r="G158" s="77"/>
      <c r="H158" s="77"/>
    </row>
    <row r="159" spans="1:8" s="29" customFormat="1" ht="15.75" customHeight="1">
      <c r="A159" s="136" t="s">
        <v>163</v>
      </c>
      <c r="B159" s="137"/>
      <c r="C159" s="79">
        <v>16</v>
      </c>
      <c r="D159" s="80" t="s">
        <v>161</v>
      </c>
      <c r="E159" s="81"/>
      <c r="F159" s="81"/>
      <c r="G159" s="82">
        <v>5256</v>
      </c>
      <c r="H159" s="83">
        <v>5256</v>
      </c>
    </row>
    <row r="160" spans="1:8" s="29" customFormat="1" ht="15.75" customHeight="1">
      <c r="A160" s="84"/>
      <c r="B160" s="84"/>
      <c r="C160" s="85"/>
      <c r="D160" s="85"/>
      <c r="E160" s="85"/>
      <c r="F160" s="85"/>
      <c r="G160" s="86"/>
      <c r="H160" s="87"/>
    </row>
    <row r="161" spans="1:8" ht="12.75" customHeight="1">
      <c r="A161" s="138" t="s">
        <v>164</v>
      </c>
      <c r="B161" s="138"/>
      <c r="C161" s="138"/>
      <c r="D161" s="138"/>
      <c r="E161" s="138"/>
      <c r="F161" s="138"/>
      <c r="G161" s="138"/>
      <c r="H161" s="138"/>
    </row>
    <row r="162" spans="1:8" ht="12.75" customHeight="1">
      <c r="A162" s="118" t="s">
        <v>0</v>
      </c>
      <c r="B162" s="118"/>
      <c r="C162" s="139" t="s">
        <v>87</v>
      </c>
      <c r="D162" s="140" t="s">
        <v>165</v>
      </c>
      <c r="E162" s="141" t="s">
        <v>166</v>
      </c>
      <c r="F162" s="141"/>
      <c r="G162" s="141"/>
      <c r="H162" s="141"/>
    </row>
    <row r="163" spans="1:8" ht="12.75" customHeight="1">
      <c r="A163" s="142" t="s">
        <v>102</v>
      </c>
      <c r="B163" s="142"/>
      <c r="C163" s="139"/>
      <c r="D163" s="140"/>
      <c r="E163" s="7" t="s">
        <v>1</v>
      </c>
      <c r="F163" s="8" t="s">
        <v>2</v>
      </c>
      <c r="G163" s="8" t="s">
        <v>3</v>
      </c>
      <c r="H163" s="8" t="s">
        <v>4</v>
      </c>
    </row>
    <row r="164" spans="1:8" ht="12.75" customHeight="1">
      <c r="A164" s="88" t="s">
        <v>167</v>
      </c>
      <c r="B164" s="88"/>
      <c r="C164" s="89"/>
      <c r="D164" s="90"/>
      <c r="E164" s="91"/>
      <c r="F164" s="91"/>
      <c r="G164" s="92"/>
      <c r="H164" s="93"/>
    </row>
    <row r="165" spans="1:8" ht="12.75" customHeight="1">
      <c r="A165" s="94"/>
      <c r="B165" s="95" t="s">
        <v>5</v>
      </c>
      <c r="C165" s="96"/>
      <c r="D165" s="90"/>
      <c r="E165" s="91"/>
      <c r="F165" s="91"/>
      <c r="G165" s="97"/>
      <c r="H165" s="98"/>
    </row>
    <row r="166" spans="1:9" ht="12.75" customHeight="1">
      <c r="A166" s="94">
        <v>1</v>
      </c>
      <c r="B166" s="95" t="s">
        <v>168</v>
      </c>
      <c r="C166" s="91">
        <v>107</v>
      </c>
      <c r="D166" s="90" t="s">
        <v>169</v>
      </c>
      <c r="E166" s="91">
        <v>0</v>
      </c>
      <c r="F166" s="91">
        <f>+F167+F168</f>
        <v>7069</v>
      </c>
      <c r="G166" s="91">
        <f>+G167+G168</f>
        <v>21390</v>
      </c>
      <c r="H166" s="91">
        <f>+H167+H168</f>
        <v>28459</v>
      </c>
      <c r="I166" s="4"/>
    </row>
    <row r="167" spans="1:9" ht="12.75" customHeight="1">
      <c r="A167" s="94"/>
      <c r="B167" s="99" t="s">
        <v>170</v>
      </c>
      <c r="C167" s="91"/>
      <c r="D167" s="90"/>
      <c r="E167" s="91"/>
      <c r="F167" s="91">
        <v>177</v>
      </c>
      <c r="G167" s="92">
        <v>2316</v>
      </c>
      <c r="H167" s="93">
        <f>+G167+F167</f>
        <v>2493</v>
      </c>
      <c r="I167" s="4"/>
    </row>
    <row r="168" spans="1:9" ht="12.75" customHeight="1">
      <c r="A168" s="94"/>
      <c r="B168" s="99" t="s">
        <v>171</v>
      </c>
      <c r="C168" s="91"/>
      <c r="D168" s="90"/>
      <c r="E168" s="91"/>
      <c r="F168" s="91">
        <v>6892</v>
      </c>
      <c r="G168" s="92">
        <v>19074</v>
      </c>
      <c r="H168" s="93">
        <f>+G168+F168</f>
        <v>25966</v>
      </c>
      <c r="I168" s="4"/>
    </row>
    <row r="169" spans="1:9" ht="12.75" customHeight="1">
      <c r="A169" s="94"/>
      <c r="B169" s="95" t="s">
        <v>21</v>
      </c>
      <c r="C169" s="96"/>
      <c r="D169" s="90"/>
      <c r="E169" s="91"/>
      <c r="F169" s="91"/>
      <c r="G169" s="92"/>
      <c r="H169" s="93"/>
      <c r="I169" s="4"/>
    </row>
    <row r="170" spans="1:9" ht="12.75" customHeight="1">
      <c r="A170" s="94">
        <v>2</v>
      </c>
      <c r="B170" s="95" t="s">
        <v>172</v>
      </c>
      <c r="C170" s="91">
        <v>124</v>
      </c>
      <c r="D170" s="90" t="s">
        <v>169</v>
      </c>
      <c r="E170" s="91">
        <v>0</v>
      </c>
      <c r="F170" s="91">
        <f>+F171+F172</f>
        <v>13274</v>
      </c>
      <c r="G170" s="91">
        <f>+G171+G172</f>
        <v>28180</v>
      </c>
      <c r="H170" s="91">
        <f>+H171+H172</f>
        <v>41454</v>
      </c>
      <c r="I170" s="4"/>
    </row>
    <row r="171" spans="1:9" ht="12.75" customHeight="1">
      <c r="A171" s="94"/>
      <c r="B171" s="99" t="s">
        <v>170</v>
      </c>
      <c r="C171" s="91"/>
      <c r="D171" s="90"/>
      <c r="E171" s="91"/>
      <c r="F171" s="91">
        <v>352</v>
      </c>
      <c r="G171" s="92">
        <v>1872</v>
      </c>
      <c r="H171" s="93">
        <f>+G171+F171</f>
        <v>2224</v>
      </c>
      <c r="I171" s="4"/>
    </row>
    <row r="172" spans="1:9" ht="12.75" customHeight="1">
      <c r="A172" s="94"/>
      <c r="B172" s="99" t="s">
        <v>171</v>
      </c>
      <c r="C172" s="91"/>
      <c r="D172" s="90"/>
      <c r="E172" s="91"/>
      <c r="F172" s="91">
        <v>12922</v>
      </c>
      <c r="G172" s="92">
        <v>26308</v>
      </c>
      <c r="H172" s="93">
        <f>+G172+F172</f>
        <v>39230</v>
      </c>
      <c r="I172" s="4"/>
    </row>
    <row r="173" spans="1:9" ht="12.75" customHeight="1">
      <c r="A173" s="94"/>
      <c r="B173" s="95" t="s">
        <v>33</v>
      </c>
      <c r="C173" s="96"/>
      <c r="D173" s="90"/>
      <c r="E173" s="91"/>
      <c r="F173" s="91"/>
      <c r="G173" s="92"/>
      <c r="H173" s="93"/>
      <c r="I173" s="4"/>
    </row>
    <row r="174" spans="1:9" ht="12.75" customHeight="1">
      <c r="A174" s="94">
        <v>3</v>
      </c>
      <c r="B174" s="95" t="s">
        <v>173</v>
      </c>
      <c r="C174" s="91">
        <v>360</v>
      </c>
      <c r="D174" s="90" t="s">
        <v>174</v>
      </c>
      <c r="E174" s="91">
        <v>0</v>
      </c>
      <c r="F174" s="91">
        <f>+F175+F176</f>
        <v>18858</v>
      </c>
      <c r="G174" s="91">
        <f>+G175+G176</f>
        <v>99525</v>
      </c>
      <c r="H174" s="91">
        <f>+H175+H176</f>
        <v>118383</v>
      </c>
      <c r="I174" s="4"/>
    </row>
    <row r="175" spans="1:9" ht="12.75" customHeight="1">
      <c r="A175" s="94"/>
      <c r="B175" s="99" t="s">
        <v>170</v>
      </c>
      <c r="C175" s="91"/>
      <c r="D175" s="90"/>
      <c r="E175" s="91"/>
      <c r="F175" s="91">
        <v>2768</v>
      </c>
      <c r="G175" s="92">
        <v>13306</v>
      </c>
      <c r="H175" s="93">
        <f>+G175+F175</f>
        <v>16074</v>
      </c>
      <c r="I175" s="4"/>
    </row>
    <row r="176" spans="1:9" ht="12.75" customHeight="1">
      <c r="A176" s="94"/>
      <c r="B176" s="99" t="s">
        <v>171</v>
      </c>
      <c r="C176" s="91"/>
      <c r="D176" s="90"/>
      <c r="E176" s="91"/>
      <c r="F176" s="91">
        <v>16090</v>
      </c>
      <c r="G176" s="92">
        <v>86219</v>
      </c>
      <c r="H176" s="93">
        <f>+G176+F176</f>
        <v>102309</v>
      </c>
      <c r="I176" s="4"/>
    </row>
    <row r="177" spans="1:9" ht="12.75" customHeight="1">
      <c r="A177" s="94"/>
      <c r="B177" s="99" t="s">
        <v>52</v>
      </c>
      <c r="C177" s="96"/>
      <c r="D177" s="90"/>
      <c r="E177" s="91"/>
      <c r="F177" s="91"/>
      <c r="G177" s="92"/>
      <c r="H177" s="93"/>
      <c r="I177" s="4"/>
    </row>
    <row r="178" spans="1:9" ht="12.75" customHeight="1">
      <c r="A178" s="94">
        <v>4</v>
      </c>
      <c r="B178" s="99" t="s">
        <v>175</v>
      </c>
      <c r="C178" s="91">
        <v>355</v>
      </c>
      <c r="D178" s="90" t="s">
        <v>174</v>
      </c>
      <c r="E178" s="100">
        <f>+E179+E180</f>
        <v>0</v>
      </c>
      <c r="F178" s="91">
        <f>+F179+F180</f>
        <v>7386</v>
      </c>
      <c r="G178" s="91">
        <f>+G179+G180</f>
        <v>116751</v>
      </c>
      <c r="H178" s="91">
        <f>+H179+H180</f>
        <v>124137</v>
      </c>
      <c r="I178" s="4"/>
    </row>
    <row r="179" spans="1:9" ht="12.75" customHeight="1">
      <c r="A179" s="94"/>
      <c r="B179" s="99" t="s">
        <v>170</v>
      </c>
      <c r="C179" s="91"/>
      <c r="D179" s="90"/>
      <c r="E179" s="100"/>
      <c r="F179" s="91">
        <v>705</v>
      </c>
      <c r="G179" s="92">
        <v>6889</v>
      </c>
      <c r="H179" s="93">
        <f>SUM(E179:G179)</f>
        <v>7594</v>
      </c>
      <c r="I179" s="4"/>
    </row>
    <row r="180" spans="1:9" ht="12.75" customHeight="1">
      <c r="A180" s="94"/>
      <c r="B180" s="99" t="s">
        <v>171</v>
      </c>
      <c r="C180" s="91"/>
      <c r="D180" s="90"/>
      <c r="E180" s="100"/>
      <c r="F180" s="91">
        <v>6681</v>
      </c>
      <c r="G180" s="92">
        <v>109862</v>
      </c>
      <c r="H180" s="93">
        <f>SUM(E180:G180)</f>
        <v>116543</v>
      </c>
      <c r="I180" s="4"/>
    </row>
    <row r="181" spans="1:9" ht="12.75" customHeight="1">
      <c r="A181" s="94"/>
      <c r="B181" s="99" t="s">
        <v>75</v>
      </c>
      <c r="C181" s="96"/>
      <c r="D181" s="90"/>
      <c r="E181" s="91"/>
      <c r="F181" s="91"/>
      <c r="G181" s="92"/>
      <c r="H181" s="93"/>
      <c r="I181" s="4"/>
    </row>
    <row r="182" spans="1:9" ht="12.75" customHeight="1">
      <c r="A182" s="94">
        <v>5</v>
      </c>
      <c r="B182" s="99" t="s">
        <v>176</v>
      </c>
      <c r="C182" s="91">
        <v>254</v>
      </c>
      <c r="D182" s="90" t="s">
        <v>169</v>
      </c>
      <c r="E182" s="91">
        <v>0</v>
      </c>
      <c r="F182" s="91">
        <f>+F183+F184</f>
        <v>38241</v>
      </c>
      <c r="G182" s="91">
        <f>+G183+G184</f>
        <v>41803</v>
      </c>
      <c r="H182" s="91">
        <f>+H183+H184</f>
        <v>80044</v>
      </c>
      <c r="I182" s="4"/>
    </row>
    <row r="183" spans="1:9" ht="12.75" customHeight="1">
      <c r="A183" s="94"/>
      <c r="B183" s="99" t="s">
        <v>170</v>
      </c>
      <c r="C183" s="91"/>
      <c r="D183" s="90"/>
      <c r="E183" s="91">
        <v>0</v>
      </c>
      <c r="F183" s="91">
        <v>1777</v>
      </c>
      <c r="G183" s="92">
        <v>2163</v>
      </c>
      <c r="H183" s="93">
        <f>SUM(E183:G183)</f>
        <v>3940</v>
      </c>
      <c r="I183" s="4"/>
    </row>
    <row r="184" spans="1:9" ht="12.75" customHeight="1">
      <c r="A184" s="94"/>
      <c r="B184" s="99" t="s">
        <v>171</v>
      </c>
      <c r="C184" s="91"/>
      <c r="D184" s="90"/>
      <c r="E184" s="91">
        <v>0</v>
      </c>
      <c r="F184" s="91">
        <v>36464</v>
      </c>
      <c r="G184" s="92">
        <v>39640</v>
      </c>
      <c r="H184" s="93">
        <f>SUM(E184:G184)</f>
        <v>76104</v>
      </c>
      <c r="I184" s="4"/>
    </row>
    <row r="185" spans="1:9" ht="12.75" customHeight="1">
      <c r="A185" s="94"/>
      <c r="B185" s="99" t="s">
        <v>177</v>
      </c>
      <c r="C185" s="91">
        <f>+C166+C170+C174+C178+C182</f>
        <v>1200</v>
      </c>
      <c r="D185" s="91"/>
      <c r="E185" s="91">
        <f>+E166+E170+E174+E178+E182</f>
        <v>0</v>
      </c>
      <c r="F185" s="91">
        <f>+F166+F170+F174+F178+F182</f>
        <v>84828</v>
      </c>
      <c r="G185" s="91">
        <f>+G166+G170+G174+G178+G182</f>
        <v>307649</v>
      </c>
      <c r="H185" s="91">
        <f>+H166+H170+H174+H178+H182</f>
        <v>392477</v>
      </c>
      <c r="I185" s="4"/>
    </row>
    <row r="186" spans="1:9" ht="12.75" customHeight="1">
      <c r="A186" s="101" t="s">
        <v>178</v>
      </c>
      <c r="B186" s="101"/>
      <c r="C186" s="89"/>
      <c r="D186" s="90"/>
      <c r="E186" s="91"/>
      <c r="F186" s="91"/>
      <c r="G186" s="92"/>
      <c r="H186" s="93"/>
      <c r="I186" s="4"/>
    </row>
    <row r="187" spans="1:9" ht="12.75" customHeight="1">
      <c r="A187" s="94"/>
      <c r="B187" s="99" t="s">
        <v>33</v>
      </c>
      <c r="C187" s="96"/>
      <c r="D187" s="90"/>
      <c r="E187" s="91"/>
      <c r="F187" s="91"/>
      <c r="G187" s="92"/>
      <c r="H187" s="93"/>
      <c r="I187" s="4"/>
    </row>
    <row r="188" spans="1:9" ht="12.75" customHeight="1">
      <c r="A188" s="94">
        <v>6</v>
      </c>
      <c r="B188" s="99" t="s">
        <v>179</v>
      </c>
      <c r="C188" s="91">
        <v>175</v>
      </c>
      <c r="D188" s="90" t="s">
        <v>180</v>
      </c>
      <c r="E188" s="91"/>
      <c r="F188" s="91">
        <v>25140</v>
      </c>
      <c r="G188" s="92"/>
      <c r="H188" s="93">
        <f>SUM(E188:G188)</f>
        <v>25140</v>
      </c>
      <c r="I188" s="4"/>
    </row>
    <row r="189" spans="1:9" ht="12.75" customHeight="1">
      <c r="A189" s="94"/>
      <c r="B189" s="99" t="s">
        <v>64</v>
      </c>
      <c r="C189" s="96"/>
      <c r="D189" s="90"/>
      <c r="E189" s="91"/>
      <c r="F189" s="91">
        <f>+F190+F191</f>
        <v>20367</v>
      </c>
      <c r="G189" s="92"/>
      <c r="H189" s="91">
        <f>+H190+H191</f>
        <v>20367</v>
      </c>
      <c r="I189" s="4"/>
    </row>
    <row r="190" spans="1:9" ht="12.75" customHeight="1">
      <c r="A190" s="94">
        <v>7</v>
      </c>
      <c r="B190" s="99" t="s">
        <v>181</v>
      </c>
      <c r="C190" s="91">
        <v>27</v>
      </c>
      <c r="D190" s="90" t="s">
        <v>180</v>
      </c>
      <c r="E190" s="91"/>
      <c r="F190" s="91">
        <v>5576</v>
      </c>
      <c r="G190" s="92"/>
      <c r="H190" s="93">
        <f>SUM(E190:G190)</f>
        <v>5576</v>
      </c>
      <c r="I190" s="4"/>
    </row>
    <row r="191" spans="1:9" ht="12.75" customHeight="1">
      <c r="A191" s="94"/>
      <c r="B191" s="99" t="s">
        <v>182</v>
      </c>
      <c r="C191" s="91">
        <v>63</v>
      </c>
      <c r="D191" s="90" t="s">
        <v>180</v>
      </c>
      <c r="E191" s="91"/>
      <c r="F191" s="91">
        <v>14791</v>
      </c>
      <c r="G191" s="92"/>
      <c r="H191" s="93">
        <f>SUM(E191:G191)</f>
        <v>14791</v>
      </c>
      <c r="I191" s="4"/>
    </row>
    <row r="192" spans="1:9" ht="12.75" customHeight="1">
      <c r="A192" s="94"/>
      <c r="B192" s="99" t="s">
        <v>183</v>
      </c>
      <c r="C192" s="91">
        <f>SUM(C188:C191)</f>
        <v>265</v>
      </c>
      <c r="D192" s="90"/>
      <c r="E192" s="91">
        <v>0</v>
      </c>
      <c r="F192" s="91">
        <f>+F188+F189</f>
        <v>45507</v>
      </c>
      <c r="G192" s="92">
        <v>0</v>
      </c>
      <c r="H192" s="91">
        <f>+H188+H189</f>
        <v>45507</v>
      </c>
      <c r="I192" s="4"/>
    </row>
    <row r="193" spans="1:9" ht="12.75" customHeight="1">
      <c r="A193" s="94"/>
      <c r="B193" s="99"/>
      <c r="C193" s="96"/>
      <c r="D193" s="90"/>
      <c r="E193" s="91"/>
      <c r="F193" s="91"/>
      <c r="G193" s="92"/>
      <c r="H193" s="93"/>
      <c r="I193" s="4"/>
    </row>
    <row r="194" spans="1:9" ht="12.75" customHeight="1">
      <c r="A194" s="101" t="s">
        <v>184</v>
      </c>
      <c r="B194" s="102"/>
      <c r="C194" s="102"/>
      <c r="D194" s="102"/>
      <c r="E194" s="91"/>
      <c r="F194" s="91"/>
      <c r="G194" s="92"/>
      <c r="H194" s="93"/>
      <c r="I194" s="4"/>
    </row>
    <row r="195" spans="1:9" ht="12.75" customHeight="1">
      <c r="A195" s="94"/>
      <c r="B195" s="99" t="s">
        <v>5</v>
      </c>
      <c r="C195" s="96"/>
      <c r="D195" s="90"/>
      <c r="E195" s="91"/>
      <c r="F195" s="91"/>
      <c r="G195" s="92"/>
      <c r="H195" s="93"/>
      <c r="I195" s="4"/>
    </row>
    <row r="196" spans="1:9" ht="12.75" customHeight="1">
      <c r="A196" s="94">
        <v>8</v>
      </c>
      <c r="B196" s="99" t="s">
        <v>185</v>
      </c>
      <c r="C196" s="103">
        <v>162</v>
      </c>
      <c r="D196" s="104" t="s">
        <v>186</v>
      </c>
      <c r="E196" s="103"/>
      <c r="F196" s="103">
        <v>45154</v>
      </c>
      <c r="G196" s="105"/>
      <c r="H196" s="93">
        <f>SUM(E196:G196)</f>
        <v>45154</v>
      </c>
      <c r="I196" s="4"/>
    </row>
    <row r="197" spans="1:9" ht="12.75" customHeight="1">
      <c r="A197" s="94">
        <v>9</v>
      </c>
      <c r="B197" s="99" t="s">
        <v>187</v>
      </c>
      <c r="C197" s="103">
        <v>10</v>
      </c>
      <c r="D197" s="104" t="s">
        <v>186</v>
      </c>
      <c r="E197" s="103"/>
      <c r="F197" s="103">
        <v>2398</v>
      </c>
      <c r="G197" s="105"/>
      <c r="H197" s="93">
        <f>SUM(E197:G197)</f>
        <v>2398</v>
      </c>
      <c r="I197" s="4"/>
    </row>
    <row r="198" spans="1:9" ht="12.75" customHeight="1">
      <c r="A198" s="94"/>
      <c r="B198" s="99" t="s">
        <v>11</v>
      </c>
      <c r="C198" s="103">
        <f>SUM(C196:C197)</f>
        <v>172</v>
      </c>
      <c r="D198" s="104"/>
      <c r="E198" s="103"/>
      <c r="F198" s="103">
        <f>SUM(F196:F197)</f>
        <v>47552</v>
      </c>
      <c r="G198" s="103"/>
      <c r="H198" s="104">
        <f>SUM(H196:H197)</f>
        <v>47552</v>
      </c>
      <c r="I198" s="4"/>
    </row>
    <row r="199" spans="1:9" ht="12.75" customHeight="1">
      <c r="A199" s="94"/>
      <c r="B199" s="99" t="s">
        <v>12</v>
      </c>
      <c r="C199" s="103"/>
      <c r="D199" s="104"/>
      <c r="E199" s="103"/>
      <c r="F199" s="103"/>
      <c r="G199" s="105"/>
      <c r="H199" s="104"/>
      <c r="I199" s="4"/>
    </row>
    <row r="200" spans="1:9" ht="12.75" customHeight="1">
      <c r="A200" s="94">
        <v>10</v>
      </c>
      <c r="B200" s="99" t="s">
        <v>188</v>
      </c>
      <c r="C200" s="103">
        <v>7</v>
      </c>
      <c r="D200" s="104" t="s">
        <v>186</v>
      </c>
      <c r="E200" s="103"/>
      <c r="F200" s="103">
        <v>1701</v>
      </c>
      <c r="G200" s="105"/>
      <c r="H200" s="93">
        <f>SUM(E200:G200)</f>
        <v>1701</v>
      </c>
      <c r="I200" s="4"/>
    </row>
    <row r="201" spans="1:9" ht="12.75" customHeight="1">
      <c r="A201" s="94">
        <v>11</v>
      </c>
      <c r="B201" s="99" t="s">
        <v>189</v>
      </c>
      <c r="C201" s="103">
        <v>10</v>
      </c>
      <c r="D201" s="104" t="s">
        <v>186</v>
      </c>
      <c r="E201" s="103"/>
      <c r="F201" s="103">
        <v>3272</v>
      </c>
      <c r="G201" s="105"/>
      <c r="H201" s="93">
        <f>SUM(E201:G201)</f>
        <v>3272</v>
      </c>
      <c r="I201" s="4"/>
    </row>
    <row r="202" spans="1:9" ht="12.75" customHeight="1">
      <c r="A202" s="94"/>
      <c r="B202" s="99" t="s">
        <v>11</v>
      </c>
      <c r="C202" s="103">
        <v>17</v>
      </c>
      <c r="D202" s="104"/>
      <c r="E202" s="103"/>
      <c r="F202" s="103">
        <f>SUM(F200:F201)</f>
        <v>4973</v>
      </c>
      <c r="G202" s="105"/>
      <c r="H202" s="93">
        <f>SUM(E202:G202)</f>
        <v>4973</v>
      </c>
      <c r="I202" s="4"/>
    </row>
    <row r="203" spans="1:9" ht="12.75" customHeight="1">
      <c r="A203" s="94"/>
      <c r="B203" s="99" t="s">
        <v>21</v>
      </c>
      <c r="C203" s="103"/>
      <c r="D203" s="104"/>
      <c r="E203" s="103"/>
      <c r="F203" s="103"/>
      <c r="G203" s="105"/>
      <c r="H203" s="104"/>
      <c r="I203" s="4"/>
    </row>
    <row r="204" spans="1:9" ht="12.75" customHeight="1">
      <c r="A204" s="94">
        <v>12</v>
      </c>
      <c r="B204" s="99" t="s">
        <v>190</v>
      </c>
      <c r="C204" s="103">
        <v>50</v>
      </c>
      <c r="D204" s="104" t="s">
        <v>191</v>
      </c>
      <c r="E204" s="103"/>
      <c r="F204" s="103">
        <v>12308</v>
      </c>
      <c r="G204" s="105"/>
      <c r="H204" s="93">
        <f>SUM(E204:G204)</f>
        <v>12308</v>
      </c>
      <c r="I204" s="4"/>
    </row>
    <row r="205" spans="1:9" ht="12.75" customHeight="1">
      <c r="A205" s="94"/>
      <c r="B205" s="99" t="s">
        <v>27</v>
      </c>
      <c r="C205" s="104"/>
      <c r="D205" s="104"/>
      <c r="E205" s="103"/>
      <c r="F205" s="103"/>
      <c r="G205" s="105"/>
      <c r="H205" s="104"/>
      <c r="I205" s="4"/>
    </row>
    <row r="206" spans="1:9" ht="12.75" customHeight="1">
      <c r="A206" s="94">
        <v>13</v>
      </c>
      <c r="B206" s="99" t="s">
        <v>192</v>
      </c>
      <c r="C206" s="103">
        <v>17</v>
      </c>
      <c r="D206" s="104" t="s">
        <v>186</v>
      </c>
      <c r="E206" s="103"/>
      <c r="F206" s="103">
        <v>5665</v>
      </c>
      <c r="G206" s="105"/>
      <c r="H206" s="93">
        <f>SUM(E206:G206)</f>
        <v>5665</v>
      </c>
      <c r="I206" s="4"/>
    </row>
    <row r="207" spans="1:9" ht="12.75" customHeight="1">
      <c r="A207" s="94"/>
      <c r="B207" s="99" t="s">
        <v>33</v>
      </c>
      <c r="C207" s="104"/>
      <c r="D207" s="104"/>
      <c r="E207" s="104"/>
      <c r="F207" s="104"/>
      <c r="G207" s="104"/>
      <c r="H207" s="104"/>
      <c r="I207" s="4"/>
    </row>
    <row r="208" spans="1:9" ht="12.75" customHeight="1">
      <c r="A208" s="94">
        <v>14</v>
      </c>
      <c r="B208" s="99" t="s">
        <v>193</v>
      </c>
      <c r="C208" s="103">
        <v>10</v>
      </c>
      <c r="D208" s="104" t="s">
        <v>186</v>
      </c>
      <c r="E208" s="103"/>
      <c r="F208" s="103">
        <v>3294</v>
      </c>
      <c r="G208" s="105"/>
      <c r="H208" s="93">
        <f aca="true" t="shared" si="12" ref="H208:H214">SUM(E208:G208)</f>
        <v>3294</v>
      </c>
      <c r="I208" s="4"/>
    </row>
    <row r="209" spans="1:9" ht="12.75" customHeight="1">
      <c r="A209" s="94">
        <v>15</v>
      </c>
      <c r="B209" s="99" t="s">
        <v>194</v>
      </c>
      <c r="C209" s="103">
        <v>32</v>
      </c>
      <c r="D209" s="104" t="s">
        <v>186</v>
      </c>
      <c r="E209" s="103"/>
      <c r="F209" s="103"/>
      <c r="G209" s="105">
        <v>11161</v>
      </c>
      <c r="H209" s="93">
        <f t="shared" si="12"/>
        <v>11161</v>
      </c>
      <c r="I209" s="4"/>
    </row>
    <row r="210" spans="1:9" ht="12.75" customHeight="1">
      <c r="A210" s="94">
        <v>16</v>
      </c>
      <c r="B210" s="99" t="s">
        <v>195</v>
      </c>
      <c r="C210" s="103">
        <v>46</v>
      </c>
      <c r="D210" s="104" t="s">
        <v>186</v>
      </c>
      <c r="E210" s="103"/>
      <c r="F210" s="103">
        <v>12376</v>
      </c>
      <c r="G210" s="105"/>
      <c r="H210" s="93">
        <f t="shared" si="12"/>
        <v>12376</v>
      </c>
      <c r="I210" s="4"/>
    </row>
    <row r="211" spans="1:9" ht="12.75" customHeight="1">
      <c r="A211" s="94">
        <v>17</v>
      </c>
      <c r="B211" s="99" t="s">
        <v>196</v>
      </c>
      <c r="C211" s="103">
        <v>252</v>
      </c>
      <c r="D211" s="104" t="s">
        <v>186</v>
      </c>
      <c r="E211" s="103"/>
      <c r="F211" s="103">
        <v>60848</v>
      </c>
      <c r="G211" s="105"/>
      <c r="H211" s="93">
        <f t="shared" si="12"/>
        <v>60848</v>
      </c>
      <c r="I211" s="4"/>
    </row>
    <row r="212" spans="1:9" ht="12.75" customHeight="1">
      <c r="A212" s="94">
        <v>18</v>
      </c>
      <c r="B212" s="99" t="s">
        <v>197</v>
      </c>
      <c r="C212" s="103">
        <v>38</v>
      </c>
      <c r="D212" s="104" t="s">
        <v>186</v>
      </c>
      <c r="E212" s="103"/>
      <c r="F212" s="103">
        <v>12282</v>
      </c>
      <c r="G212" s="105"/>
      <c r="H212" s="93">
        <f t="shared" si="12"/>
        <v>12282</v>
      </c>
      <c r="I212" s="4"/>
    </row>
    <row r="213" spans="1:9" ht="12.75" customHeight="1">
      <c r="A213" s="94">
        <v>19</v>
      </c>
      <c r="B213" s="99" t="s">
        <v>198</v>
      </c>
      <c r="C213" s="103">
        <v>32</v>
      </c>
      <c r="D213" s="104" t="s">
        <v>186</v>
      </c>
      <c r="E213" s="103"/>
      <c r="F213" s="103">
        <v>10631</v>
      </c>
      <c r="G213" s="105"/>
      <c r="H213" s="93">
        <f t="shared" si="12"/>
        <v>10631</v>
      </c>
      <c r="I213" s="4"/>
    </row>
    <row r="214" spans="1:9" ht="12.75" customHeight="1">
      <c r="A214" s="94">
        <v>20</v>
      </c>
      <c r="B214" s="99" t="s">
        <v>199</v>
      </c>
      <c r="C214" s="103">
        <v>15</v>
      </c>
      <c r="D214" s="104" t="s">
        <v>191</v>
      </c>
      <c r="E214" s="103"/>
      <c r="F214" s="103">
        <v>5147</v>
      </c>
      <c r="G214" s="105"/>
      <c r="H214" s="93">
        <f t="shared" si="12"/>
        <v>5147</v>
      </c>
      <c r="I214" s="4"/>
    </row>
    <row r="215" spans="1:9" ht="12.75" customHeight="1">
      <c r="A215" s="94"/>
      <c r="B215" s="99" t="s">
        <v>11</v>
      </c>
      <c r="C215" s="103">
        <f>SUM(C208:C214)</f>
        <v>425</v>
      </c>
      <c r="D215" s="104"/>
      <c r="E215" s="103"/>
      <c r="F215" s="103">
        <f>SUM(F208:F214)</f>
        <v>104578</v>
      </c>
      <c r="G215" s="103">
        <f>SUM(G208:G214)</f>
        <v>11161</v>
      </c>
      <c r="H215" s="103">
        <f>SUM(H208:H214)</f>
        <v>115739</v>
      </c>
      <c r="I215" s="4"/>
    </row>
    <row r="216" spans="1:9" ht="12.75" customHeight="1">
      <c r="A216" s="94"/>
      <c r="B216" s="99" t="s">
        <v>52</v>
      </c>
      <c r="C216" s="104"/>
      <c r="D216" s="104"/>
      <c r="E216" s="103"/>
      <c r="F216" s="103"/>
      <c r="G216" s="105"/>
      <c r="H216" s="104"/>
      <c r="I216" s="4"/>
    </row>
    <row r="217" spans="1:9" ht="12.75" customHeight="1">
      <c r="A217" s="94">
        <v>21</v>
      </c>
      <c r="B217" s="99" t="s">
        <v>200</v>
      </c>
      <c r="C217" s="103">
        <v>20</v>
      </c>
      <c r="D217" s="104" t="s">
        <v>186</v>
      </c>
      <c r="E217" s="103"/>
      <c r="F217" s="103">
        <v>2966</v>
      </c>
      <c r="G217" s="105">
        <v>3813</v>
      </c>
      <c r="H217" s="93">
        <f>SUM(E217:G217)</f>
        <v>6779</v>
      </c>
      <c r="I217" s="4"/>
    </row>
    <row r="218" spans="1:9" ht="12.75" customHeight="1">
      <c r="A218" s="94">
        <v>22</v>
      </c>
      <c r="B218" s="99" t="s">
        <v>201</v>
      </c>
      <c r="C218" s="103">
        <v>10</v>
      </c>
      <c r="D218" s="104" t="s">
        <v>186</v>
      </c>
      <c r="E218" s="103"/>
      <c r="F218" s="103">
        <v>2448</v>
      </c>
      <c r="G218" s="105"/>
      <c r="H218" s="93">
        <f>SUM(E218:G218)</f>
        <v>2448</v>
      </c>
      <c r="I218" s="4"/>
    </row>
    <row r="219" spans="1:9" ht="12.75" customHeight="1">
      <c r="A219" s="94">
        <v>23</v>
      </c>
      <c r="B219" s="99" t="s">
        <v>202</v>
      </c>
      <c r="C219" s="103">
        <v>12</v>
      </c>
      <c r="D219" s="104" t="s">
        <v>186</v>
      </c>
      <c r="E219" s="103"/>
      <c r="F219" s="103">
        <v>1638</v>
      </c>
      <c r="G219" s="105">
        <v>1126</v>
      </c>
      <c r="H219" s="93">
        <f>SUM(E219:G219)</f>
        <v>2764</v>
      </c>
      <c r="I219" s="4"/>
    </row>
    <row r="220" spans="1:9" ht="12.75" customHeight="1">
      <c r="A220" s="94"/>
      <c r="B220" s="99" t="s">
        <v>11</v>
      </c>
      <c r="C220" s="103">
        <f>SUM(C217:C219)</f>
        <v>42</v>
      </c>
      <c r="D220" s="104"/>
      <c r="E220" s="103"/>
      <c r="F220" s="103">
        <f>SUM(F217:F219)</f>
        <v>7052</v>
      </c>
      <c r="G220" s="103">
        <f>SUM(G217:G219)</f>
        <v>4939</v>
      </c>
      <c r="H220" s="103">
        <f>SUM(H217:H219)</f>
        <v>11991</v>
      </c>
      <c r="I220" s="4"/>
    </row>
    <row r="221" spans="1:9" ht="12.75" customHeight="1">
      <c r="A221" s="94"/>
      <c r="B221" s="99" t="s">
        <v>60</v>
      </c>
      <c r="C221" s="104"/>
      <c r="D221" s="104"/>
      <c r="E221" s="103"/>
      <c r="F221" s="103"/>
      <c r="G221" s="103"/>
      <c r="H221" s="103"/>
      <c r="I221" s="4"/>
    </row>
    <row r="222" spans="1:9" ht="12.75" customHeight="1">
      <c r="A222" s="94">
        <v>24</v>
      </c>
      <c r="B222" s="99" t="s">
        <v>203</v>
      </c>
      <c r="C222" s="103">
        <v>39</v>
      </c>
      <c r="D222" s="104" t="s">
        <v>186</v>
      </c>
      <c r="E222" s="103"/>
      <c r="F222" s="103">
        <v>8903</v>
      </c>
      <c r="G222" s="105"/>
      <c r="H222" s="93">
        <f>SUM(E222:G222)</f>
        <v>8903</v>
      </c>
      <c r="I222" s="4"/>
    </row>
    <row r="223" spans="1:9" ht="12.75" customHeight="1">
      <c r="A223" s="94"/>
      <c r="B223" s="99" t="s">
        <v>64</v>
      </c>
      <c r="C223" s="104"/>
      <c r="D223" s="104"/>
      <c r="E223" s="103"/>
      <c r="F223" s="103"/>
      <c r="G223" s="105"/>
      <c r="H223" s="104"/>
      <c r="I223" s="4"/>
    </row>
    <row r="224" spans="1:9" ht="12.75" customHeight="1">
      <c r="A224" s="94">
        <v>25</v>
      </c>
      <c r="B224" s="99" t="s">
        <v>204</v>
      </c>
      <c r="C224" s="105">
        <v>71</v>
      </c>
      <c r="D224" s="104" t="s">
        <v>186</v>
      </c>
      <c r="E224" s="103"/>
      <c r="F224" s="103"/>
      <c r="G224" s="105">
        <v>24997</v>
      </c>
      <c r="H224" s="93">
        <f>SUM(E224:G224)</f>
        <v>24997</v>
      </c>
      <c r="I224" s="4"/>
    </row>
    <row r="225" spans="1:9" ht="12.75" customHeight="1">
      <c r="A225" s="94">
        <v>26</v>
      </c>
      <c r="B225" s="99" t="s">
        <v>205</v>
      </c>
      <c r="C225" s="103">
        <v>39</v>
      </c>
      <c r="D225" s="104" t="s">
        <v>186</v>
      </c>
      <c r="E225" s="103"/>
      <c r="F225" s="103">
        <v>10097</v>
      </c>
      <c r="G225" s="105"/>
      <c r="H225" s="93">
        <f>SUM(E225:G225)</f>
        <v>10097</v>
      </c>
      <c r="I225" s="4"/>
    </row>
    <row r="226" spans="1:9" ht="12.75" customHeight="1">
      <c r="A226" s="94"/>
      <c r="B226" s="99" t="s">
        <v>11</v>
      </c>
      <c r="C226" s="103">
        <f>SUM(C224:C225)</f>
        <v>110</v>
      </c>
      <c r="D226" s="104"/>
      <c r="E226" s="103"/>
      <c r="F226" s="103">
        <f>SUM(F224:F225)</f>
        <v>10097</v>
      </c>
      <c r="G226" s="103">
        <f>SUM(G224:G225)</f>
        <v>24997</v>
      </c>
      <c r="H226" s="103">
        <f>SUM(H224:H225)</f>
        <v>35094</v>
      </c>
      <c r="I226" s="4"/>
    </row>
    <row r="227" spans="1:9" ht="12.75" customHeight="1">
      <c r="A227" s="94"/>
      <c r="B227" s="99" t="s">
        <v>71</v>
      </c>
      <c r="C227" s="104"/>
      <c r="D227" s="104"/>
      <c r="E227" s="103"/>
      <c r="F227" s="103"/>
      <c r="G227" s="105"/>
      <c r="H227" s="104"/>
      <c r="I227" s="4"/>
    </row>
    <row r="228" spans="1:9" ht="12.75" customHeight="1">
      <c r="A228" s="94">
        <v>27</v>
      </c>
      <c r="B228" s="99" t="s">
        <v>206</v>
      </c>
      <c r="C228" s="103">
        <v>17</v>
      </c>
      <c r="D228" s="104" t="s">
        <v>186</v>
      </c>
      <c r="E228" s="103"/>
      <c r="F228" s="103">
        <v>4163</v>
      </c>
      <c r="G228" s="105"/>
      <c r="H228" s="93">
        <f>SUM(E228:G228)</f>
        <v>4163</v>
      </c>
      <c r="I228" s="4"/>
    </row>
    <row r="229" spans="1:9" ht="12.75" customHeight="1">
      <c r="A229" s="94">
        <v>28</v>
      </c>
      <c r="B229" s="99" t="s">
        <v>207</v>
      </c>
      <c r="C229" s="103">
        <v>77</v>
      </c>
      <c r="D229" s="104" t="s">
        <v>186</v>
      </c>
      <c r="E229" s="103">
        <v>4404</v>
      </c>
      <c r="F229" s="103">
        <v>5018</v>
      </c>
      <c r="G229" s="105">
        <v>15247</v>
      </c>
      <c r="H229" s="93">
        <f>SUM(E229:G229)</f>
        <v>24669</v>
      </c>
      <c r="I229" s="4"/>
    </row>
    <row r="230" spans="1:9" ht="12.75" customHeight="1">
      <c r="A230" s="94"/>
      <c r="B230" s="99" t="s">
        <v>11</v>
      </c>
      <c r="C230" s="103">
        <f>SUM(C228:C229)</f>
        <v>94</v>
      </c>
      <c r="D230" s="104"/>
      <c r="E230" s="103">
        <f>SUM(E228:E229)</f>
        <v>4404</v>
      </c>
      <c r="F230" s="103">
        <f>SUM(F228:F229)</f>
        <v>9181</v>
      </c>
      <c r="G230" s="103">
        <f>SUM(G228:G229)</f>
        <v>15247</v>
      </c>
      <c r="H230" s="104">
        <f>SUM(H228:H229)</f>
        <v>28832</v>
      </c>
      <c r="I230" s="4"/>
    </row>
    <row r="231" spans="1:9" ht="12.75" customHeight="1">
      <c r="A231" s="94"/>
      <c r="B231" s="99" t="s">
        <v>75</v>
      </c>
      <c r="C231" s="103"/>
      <c r="D231" s="104"/>
      <c r="E231" s="103"/>
      <c r="F231" s="103"/>
      <c r="G231" s="103"/>
      <c r="H231" s="104"/>
      <c r="I231" s="4"/>
    </row>
    <row r="232" spans="1:9" ht="12.75" customHeight="1">
      <c r="A232" s="94">
        <v>29</v>
      </c>
      <c r="B232" s="99" t="s">
        <v>208</v>
      </c>
      <c r="C232" s="103">
        <v>9</v>
      </c>
      <c r="D232" s="104" t="s">
        <v>191</v>
      </c>
      <c r="E232" s="103">
        <v>0</v>
      </c>
      <c r="F232" s="103">
        <v>2697</v>
      </c>
      <c r="G232" s="103">
        <v>412</v>
      </c>
      <c r="H232" s="93">
        <f>SUM(E232:G232)</f>
        <v>3109</v>
      </c>
      <c r="I232" s="4"/>
    </row>
    <row r="233" spans="1:9" ht="12.75" customHeight="1">
      <c r="A233" s="94"/>
      <c r="B233" s="99" t="s">
        <v>209</v>
      </c>
      <c r="C233" s="105">
        <f>+C196+C197+C200+C201+C204+C206+C208+C209+C210+C211+C212+C213+C214+C217+C218+C219+C222+C224+C225+C228+C229+C232</f>
        <v>975</v>
      </c>
      <c r="D233" s="105"/>
      <c r="E233" s="105">
        <f>+E196+E197+E200+E201+E204+E206+E208+E209+E210+E211+E212+E213+E214+E217+E218+E219+E222+E224+E225+E228+E229+E232</f>
        <v>4404</v>
      </c>
      <c r="F233" s="105">
        <f>+F196+F197+F200+F201+F204+F206+F208+F209+F210+F211+F212+F213+F214+F217+F218+F219+F222+F224+F225+F228+F229+F232</f>
        <v>213006</v>
      </c>
      <c r="G233" s="105">
        <f>+G196+G197+G200+G201+G204+G206+G208+G209+G210+G211+G212+G213+G214+G217+G218+G219+G222+G224+G225+G228+G229+G232</f>
        <v>56756</v>
      </c>
      <c r="H233" s="105">
        <f>+H196+H197+H200+H201+H204+H206+H208+H209+H210+H211+H212+H213+H214+H217+H218+H219+H222+H224+H225+H228+H229+H232</f>
        <v>274166</v>
      </c>
      <c r="I233" s="4"/>
    </row>
    <row r="234" spans="1:9" ht="12.75" customHeight="1">
      <c r="A234" s="94"/>
      <c r="B234" s="99"/>
      <c r="C234" s="104"/>
      <c r="D234" s="104"/>
      <c r="E234" s="104"/>
      <c r="F234" s="104"/>
      <c r="G234" s="104"/>
      <c r="H234" s="104"/>
      <c r="I234" s="4"/>
    </row>
    <row r="235" spans="1:9" ht="12.75" customHeight="1">
      <c r="A235" s="101" t="s">
        <v>210</v>
      </c>
      <c r="B235" s="102"/>
      <c r="C235" s="106"/>
      <c r="D235" s="106"/>
      <c r="E235" s="103"/>
      <c r="F235" s="105"/>
      <c r="G235" s="105"/>
      <c r="H235" s="104" t="s">
        <v>211</v>
      </c>
      <c r="I235" s="4"/>
    </row>
    <row r="236" spans="1:9" ht="12.75" customHeight="1">
      <c r="A236" s="94"/>
      <c r="B236" s="99" t="s">
        <v>12</v>
      </c>
      <c r="C236" s="104"/>
      <c r="D236" s="104"/>
      <c r="E236" s="104"/>
      <c r="F236" s="104"/>
      <c r="G236" s="105"/>
      <c r="H236" s="104"/>
      <c r="I236" s="4"/>
    </row>
    <row r="237" spans="1:9" ht="12.75" customHeight="1">
      <c r="A237" s="94">
        <v>30</v>
      </c>
      <c r="B237" s="99" t="s">
        <v>212</v>
      </c>
      <c r="C237" s="104"/>
      <c r="D237" s="104" t="s">
        <v>213</v>
      </c>
      <c r="E237" s="104"/>
      <c r="F237" s="104"/>
      <c r="G237" s="105"/>
      <c r="H237" s="104">
        <v>248925</v>
      </c>
      <c r="I237" s="4"/>
    </row>
    <row r="238" spans="1:9" ht="12.75" customHeight="1">
      <c r="A238" s="94"/>
      <c r="B238" s="99" t="s">
        <v>33</v>
      </c>
      <c r="C238" s="104"/>
      <c r="D238" s="104"/>
      <c r="E238" s="104"/>
      <c r="F238" s="104"/>
      <c r="G238" s="105"/>
      <c r="H238" s="104"/>
      <c r="I238" s="4"/>
    </row>
    <row r="239" spans="1:9" ht="12.75" customHeight="1">
      <c r="A239" s="94">
        <v>31</v>
      </c>
      <c r="B239" s="99" t="s">
        <v>214</v>
      </c>
      <c r="C239" s="104"/>
      <c r="D239" s="104" t="s">
        <v>213</v>
      </c>
      <c r="E239" s="104"/>
      <c r="F239" s="104"/>
      <c r="G239" s="105"/>
      <c r="H239" s="104">
        <v>502368</v>
      </c>
      <c r="I239" s="4"/>
    </row>
    <row r="240" spans="1:9" ht="12.75" customHeight="1">
      <c r="A240" s="94"/>
      <c r="B240" s="99" t="s">
        <v>52</v>
      </c>
      <c r="C240" s="104"/>
      <c r="D240" s="104"/>
      <c r="E240" s="104"/>
      <c r="F240" s="104"/>
      <c r="G240" s="105"/>
      <c r="H240" s="104"/>
      <c r="I240" s="4"/>
    </row>
    <row r="241" spans="1:9" ht="12.75" customHeight="1">
      <c r="A241" s="94">
        <v>32</v>
      </c>
      <c r="B241" s="99" t="s">
        <v>215</v>
      </c>
      <c r="C241" s="104"/>
      <c r="D241" s="104" t="s">
        <v>213</v>
      </c>
      <c r="E241" s="104"/>
      <c r="F241" s="104"/>
      <c r="G241" s="105"/>
      <c r="H241" s="104">
        <v>438199</v>
      </c>
      <c r="I241" s="4"/>
    </row>
    <row r="242" spans="1:9" ht="12.75" customHeight="1">
      <c r="A242" s="94"/>
      <c r="B242" s="99" t="s">
        <v>216</v>
      </c>
      <c r="C242" s="104"/>
      <c r="D242" s="104"/>
      <c r="E242" s="104"/>
      <c r="F242" s="104"/>
      <c r="G242" s="105"/>
      <c r="H242" s="104">
        <f>+H237+H239+H241</f>
        <v>1189492</v>
      </c>
      <c r="I242" s="4"/>
    </row>
    <row r="243" spans="1:9" ht="12.75" customHeight="1">
      <c r="A243" s="94"/>
      <c r="B243" s="99"/>
      <c r="C243" s="104"/>
      <c r="D243" s="104"/>
      <c r="E243" s="104"/>
      <c r="F243" s="104"/>
      <c r="G243" s="105"/>
      <c r="H243" s="104"/>
      <c r="I243" s="4"/>
    </row>
    <row r="244" spans="1:9" ht="12.75" customHeight="1">
      <c r="A244" s="101" t="s">
        <v>217</v>
      </c>
      <c r="B244" s="102"/>
      <c r="C244" s="106"/>
      <c r="D244" s="106"/>
      <c r="E244" s="104"/>
      <c r="F244" s="104"/>
      <c r="G244" s="105"/>
      <c r="H244" s="104" t="s">
        <v>218</v>
      </c>
      <c r="I244" s="4"/>
    </row>
    <row r="245" spans="1:9" ht="12.75" customHeight="1">
      <c r="A245" s="94"/>
      <c r="B245" s="99" t="s">
        <v>33</v>
      </c>
      <c r="C245" s="104"/>
      <c r="D245" s="104"/>
      <c r="E245" s="103"/>
      <c r="F245" s="105"/>
      <c r="G245" s="105"/>
      <c r="H245" s="104"/>
      <c r="I245" s="4"/>
    </row>
    <row r="246" spans="1:9" ht="12.75" customHeight="1">
      <c r="A246" s="107">
        <v>33</v>
      </c>
      <c r="B246" s="95" t="s">
        <v>173</v>
      </c>
      <c r="C246" s="108">
        <v>62</v>
      </c>
      <c r="D246" s="108" t="s">
        <v>219</v>
      </c>
      <c r="E246" s="109"/>
      <c r="F246" s="109"/>
      <c r="G246" s="110">
        <v>12295</v>
      </c>
      <c r="H246" s="93">
        <f>SUM(E246:G246)</f>
        <v>12295</v>
      </c>
      <c r="I246" s="4"/>
    </row>
    <row r="247" spans="1:9" ht="12.75" customHeight="1">
      <c r="A247" s="107"/>
      <c r="B247" s="99" t="s">
        <v>21</v>
      </c>
      <c r="C247" s="108"/>
      <c r="D247" s="108"/>
      <c r="E247" s="109"/>
      <c r="F247" s="109"/>
      <c r="G247" s="110"/>
      <c r="H247" s="108"/>
      <c r="I247" s="4"/>
    </row>
    <row r="248" spans="1:9" ht="12.75" customHeight="1">
      <c r="A248" s="107">
        <v>34</v>
      </c>
      <c r="B248" s="111" t="s">
        <v>225</v>
      </c>
      <c r="C248" s="108">
        <v>29</v>
      </c>
      <c r="D248" s="108" t="s">
        <v>219</v>
      </c>
      <c r="E248" s="109"/>
      <c r="F248" s="109"/>
      <c r="G248" s="110">
        <v>5500</v>
      </c>
      <c r="H248" s="93">
        <f>SUM(E248:G248)</f>
        <v>5500</v>
      </c>
      <c r="I248" s="4"/>
    </row>
    <row r="249" spans="1:9" ht="12.75" customHeight="1">
      <c r="A249" s="107"/>
      <c r="B249" s="111" t="s">
        <v>52</v>
      </c>
      <c r="C249" s="108"/>
      <c r="D249" s="108"/>
      <c r="E249" s="109"/>
      <c r="F249" s="109"/>
      <c r="G249" s="110"/>
      <c r="H249" s="108"/>
      <c r="I249" s="4"/>
    </row>
    <row r="250" spans="1:9" ht="12.75" customHeight="1">
      <c r="A250" s="107">
        <v>35</v>
      </c>
      <c r="B250" s="111" t="s">
        <v>226</v>
      </c>
      <c r="C250" s="108">
        <v>34</v>
      </c>
      <c r="D250" s="108" t="s">
        <v>219</v>
      </c>
      <c r="E250" s="109"/>
      <c r="F250" s="109"/>
      <c r="G250" s="110">
        <v>7431</v>
      </c>
      <c r="H250" s="93">
        <f>SUM(E250:G250)</f>
        <v>7431</v>
      </c>
      <c r="I250" s="4"/>
    </row>
    <row r="251" spans="1:9" ht="12.75" customHeight="1">
      <c r="A251" s="94"/>
      <c r="B251" s="99" t="s">
        <v>64</v>
      </c>
      <c r="C251" s="108"/>
      <c r="D251" s="104"/>
      <c r="E251" s="109"/>
      <c r="F251" s="109"/>
      <c r="G251" s="110"/>
      <c r="H251" s="108"/>
      <c r="I251" s="4"/>
    </row>
    <row r="252" spans="1:9" ht="12.75" customHeight="1">
      <c r="A252" s="94">
        <v>36</v>
      </c>
      <c r="B252" s="99" t="s">
        <v>204</v>
      </c>
      <c r="C252" s="108">
        <v>10</v>
      </c>
      <c r="D252" s="104" t="s">
        <v>219</v>
      </c>
      <c r="E252" s="109"/>
      <c r="F252" s="109"/>
      <c r="G252" s="110">
        <v>4153</v>
      </c>
      <c r="H252" s="93">
        <f>SUM(E252:G252)</f>
        <v>4153</v>
      </c>
      <c r="I252" s="4"/>
    </row>
    <row r="253" spans="1:9" ht="12.75" customHeight="1">
      <c r="A253" s="94"/>
      <c r="B253" s="99" t="s">
        <v>220</v>
      </c>
      <c r="C253" s="108">
        <f>SUM(C246:C252)</f>
        <v>135</v>
      </c>
      <c r="D253" s="104"/>
      <c r="E253" s="109"/>
      <c r="F253" s="109"/>
      <c r="G253" s="110">
        <f>+G246+G248+G250+G252</f>
        <v>29379</v>
      </c>
      <c r="H253" s="108">
        <f>+H246+H248+H250+H252</f>
        <v>29379</v>
      </c>
      <c r="I253" s="4"/>
    </row>
    <row r="254" spans="1:9" ht="12.75" customHeight="1">
      <c r="A254" s="101" t="s">
        <v>221</v>
      </c>
      <c r="B254" s="102"/>
      <c r="C254" s="104"/>
      <c r="D254" s="104"/>
      <c r="E254" s="109"/>
      <c r="F254" s="109"/>
      <c r="G254" s="110"/>
      <c r="H254" s="108" t="s">
        <v>211</v>
      </c>
      <c r="I254" s="4"/>
    </row>
    <row r="255" spans="1:9" ht="12.75" customHeight="1">
      <c r="A255" s="94"/>
      <c r="B255" s="99" t="s">
        <v>33</v>
      </c>
      <c r="C255" s="104"/>
      <c r="D255" s="104"/>
      <c r="E255" s="109"/>
      <c r="F255" s="109"/>
      <c r="G255" s="110"/>
      <c r="H255" s="108"/>
      <c r="I255" s="4"/>
    </row>
    <row r="256" spans="1:9" ht="12.75" customHeight="1">
      <c r="A256" s="94">
        <v>37</v>
      </c>
      <c r="B256" s="99" t="s">
        <v>222</v>
      </c>
      <c r="C256" s="104"/>
      <c r="D256" s="104" t="s">
        <v>223</v>
      </c>
      <c r="E256" s="104"/>
      <c r="F256" s="104"/>
      <c r="G256" s="105"/>
      <c r="H256" s="104">
        <v>232914</v>
      </c>
      <c r="I256" s="4"/>
    </row>
    <row r="257" spans="1:9" ht="12.75" customHeight="1">
      <c r="A257" s="94"/>
      <c r="B257" s="99" t="s">
        <v>224</v>
      </c>
      <c r="C257" s="104"/>
      <c r="D257" s="104"/>
      <c r="E257" s="104"/>
      <c r="F257" s="104"/>
      <c r="G257" s="105"/>
      <c r="H257" s="104">
        <f>SUM(H256)</f>
        <v>232914</v>
      </c>
      <c r="I257" s="4"/>
    </row>
    <row r="258" ht="12.75" customHeight="1"/>
    <row r="259" ht="12.75" customHeight="1"/>
    <row r="260" ht="12.75" customHeight="1">
      <c r="B260" s="63" t="s">
        <v>117</v>
      </c>
    </row>
    <row r="261" ht="12.75" customHeight="1">
      <c r="B261" s="63" t="s">
        <v>118</v>
      </c>
    </row>
    <row r="262" ht="12.75" customHeight="1">
      <c r="B262" s="6" t="s">
        <v>119</v>
      </c>
    </row>
    <row r="263" ht="12.75" customHeight="1">
      <c r="B263" s="6" t="s">
        <v>162</v>
      </c>
    </row>
    <row r="264" ht="12.75" customHeight="1">
      <c r="B264" s="6" t="s">
        <v>120</v>
      </c>
    </row>
    <row r="265" ht="12.75" customHeight="1">
      <c r="B265" s="6" t="s">
        <v>153</v>
      </c>
    </row>
    <row r="266" ht="12.75" customHeight="1">
      <c r="B266" s="6" t="s">
        <v>228</v>
      </c>
    </row>
    <row r="267" ht="12.75" customHeight="1">
      <c r="B267" s="6" t="s">
        <v>121</v>
      </c>
    </row>
    <row r="268" ht="12.75" customHeight="1">
      <c r="B268" s="6" t="s">
        <v>229</v>
      </c>
    </row>
    <row r="269" ht="12.75" customHeight="1">
      <c r="B269" s="6" t="s">
        <v>122</v>
      </c>
    </row>
    <row r="270" ht="12.75" customHeight="1">
      <c r="B270" s="112" t="s">
        <v>123</v>
      </c>
    </row>
    <row r="271" ht="12.75" customHeight="1">
      <c r="B271" s="112" t="s">
        <v>230</v>
      </c>
    </row>
    <row r="272" ht="13.5">
      <c r="B272" s="6" t="s">
        <v>227</v>
      </c>
    </row>
  </sheetData>
  <sheetProtection/>
  <mergeCells count="28">
    <mergeCell ref="A141:B141"/>
    <mergeCell ref="E142:G142"/>
    <mergeCell ref="A144:B144"/>
    <mergeCell ref="A159:B159"/>
    <mergeCell ref="A161:H161"/>
    <mergeCell ref="A162:B162"/>
    <mergeCell ref="C162:C163"/>
    <mergeCell ref="D162:D163"/>
    <mergeCell ref="E162:H162"/>
    <mergeCell ref="A163:B163"/>
    <mergeCell ref="A89:B89"/>
    <mergeCell ref="A103:B103"/>
    <mergeCell ref="A113:B113"/>
    <mergeCell ref="A123:B123"/>
    <mergeCell ref="A130:B130"/>
    <mergeCell ref="A139:B139"/>
    <mergeCell ref="A6:B6"/>
    <mergeCell ref="A7:B7"/>
    <mergeCell ref="A20:B20"/>
    <mergeCell ref="A32:B32"/>
    <mergeCell ref="A42:B42"/>
    <mergeCell ref="A50:B50"/>
    <mergeCell ref="A3:H3"/>
    <mergeCell ref="A4:B4"/>
    <mergeCell ref="C4:C5"/>
    <mergeCell ref="D4:D5"/>
    <mergeCell ref="E4:H4"/>
    <mergeCell ref="A5:B5"/>
  </mergeCells>
  <printOptions/>
  <pageMargins left="0.7874015748031497" right="0.2362204724409449" top="0.5118110236220472" bottom="0.44" header="0.2362204724409449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janez jeromen</cp:lastModifiedBy>
  <cp:lastPrinted>2013-03-15T11:25:14Z</cp:lastPrinted>
  <dcterms:created xsi:type="dcterms:W3CDTF">2003-06-24T08:46:30Z</dcterms:created>
  <dcterms:modified xsi:type="dcterms:W3CDTF">2013-03-15T11:43:38Z</dcterms:modified>
  <cp:category/>
  <cp:version/>
  <cp:contentType/>
  <cp:contentStatus/>
</cp:coreProperties>
</file>