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95" windowHeight="9045" activeTab="0"/>
  </bookViews>
  <sheets>
    <sheet name="1 plan 2009" sheetId="1" r:id="rId1"/>
  </sheets>
  <definedNames/>
  <calcPr fullCalcOnLoad="1"/>
</workbook>
</file>

<file path=xl/sharedStrings.xml><?xml version="1.0" encoding="utf-8"?>
<sst xmlns="http://schemas.openxmlformats.org/spreadsheetml/2006/main" count="498" uniqueCount="312">
  <si>
    <t>OBMOČNA ENOTA ZZZS</t>
  </si>
  <si>
    <t>I</t>
  </si>
  <si>
    <t>II</t>
  </si>
  <si>
    <t xml:space="preserve">III </t>
  </si>
  <si>
    <t>SKUPAJ</t>
  </si>
  <si>
    <t>CELJE</t>
  </si>
  <si>
    <t>1.</t>
  </si>
  <si>
    <t>A</t>
  </si>
  <si>
    <t>2.</t>
  </si>
  <si>
    <t>3.</t>
  </si>
  <si>
    <t>"Lambrechtov dom" Slovenske Konjice</t>
  </si>
  <si>
    <t>4.</t>
  </si>
  <si>
    <t>Dom starejših Šentjur</t>
  </si>
  <si>
    <t>5.</t>
  </si>
  <si>
    <t>Dom upokojencev Šmarje pri Jelšah</t>
  </si>
  <si>
    <t>6.</t>
  </si>
  <si>
    <t>Dom upokojencev Polzela</t>
  </si>
  <si>
    <t>7.</t>
  </si>
  <si>
    <t>Skupaj</t>
  </si>
  <si>
    <t>KOPER</t>
  </si>
  <si>
    <t>8.</t>
  </si>
  <si>
    <t>Dom upokojencev Izola</t>
  </si>
  <si>
    <t>9.</t>
  </si>
  <si>
    <t>Obalni dom upokojencev Koper</t>
  </si>
  <si>
    <t>10.</t>
  </si>
  <si>
    <t>Dom upokojencev Postojna</t>
  </si>
  <si>
    <t>11.</t>
  </si>
  <si>
    <t>Dom upokojencev Sežana</t>
  </si>
  <si>
    <t>12.</t>
  </si>
  <si>
    <t>Dom starejših občanov Ilirska Bistrica</t>
  </si>
  <si>
    <t>-  mesta za starejše</t>
  </si>
  <si>
    <t>-  mesta za posebne oblike varstva</t>
  </si>
  <si>
    <t>B</t>
  </si>
  <si>
    <t>KRANJ</t>
  </si>
  <si>
    <t>13.</t>
  </si>
  <si>
    <t>Dom upokojencev dr. Franceta Bergelja Jesenice</t>
  </si>
  <si>
    <t>14.</t>
  </si>
  <si>
    <t>Dom upokojencev Kranj</t>
  </si>
  <si>
    <t>15.</t>
  </si>
  <si>
    <t>Dom starejših občanov Preddvor</t>
  </si>
  <si>
    <t>16.</t>
  </si>
  <si>
    <t>Dom dr. Janka Benedika Radovljica</t>
  </si>
  <si>
    <t>17.</t>
  </si>
  <si>
    <t>Dom Petra Uzarja Tržič</t>
  </si>
  <si>
    <t>KRŠKO</t>
  </si>
  <si>
    <t>18.</t>
  </si>
  <si>
    <t>Dom starejših občanov Krško</t>
  </si>
  <si>
    <t>19.</t>
  </si>
  <si>
    <t>Dom upokojencev in oskrbovancev Impoljca</t>
  </si>
  <si>
    <t>- enote Brežice in Sevnica, za starejše</t>
  </si>
  <si>
    <t>- enota Impoljca, posebna enota</t>
  </si>
  <si>
    <t>20.</t>
  </si>
  <si>
    <t>Trubarjev dom upokojencev Loka pri Zidanem mostu</t>
  </si>
  <si>
    <t>LJUBLJANA</t>
  </si>
  <si>
    <t>21.</t>
  </si>
  <si>
    <t>Dom upokojencev Domžale</t>
  </si>
  <si>
    <t>22.</t>
  </si>
  <si>
    <t>Dom starejših občanov Grosuplje</t>
  </si>
  <si>
    <t>23.</t>
  </si>
  <si>
    <t>Dom starejših Hrastnik</t>
  </si>
  <si>
    <t>24.</t>
  </si>
  <si>
    <t>25.</t>
  </si>
  <si>
    <t>Dom starejših občanov Kočevje</t>
  </si>
  <si>
    <t>26.</t>
  </si>
  <si>
    <t>Dom "Tisje" Šmartno pri Litiji</t>
  </si>
  <si>
    <t>27.</t>
  </si>
  <si>
    <t>Dom upokojencev Center, Tabor-Poljane</t>
  </si>
  <si>
    <t>28.</t>
  </si>
  <si>
    <t>Dom starejših občanov Ljubljana Moste-Polje</t>
  </si>
  <si>
    <t>29.</t>
  </si>
  <si>
    <t>30.</t>
  </si>
  <si>
    <t>Dom starejših občanov Ljubljana Vič-Rudnik</t>
  </si>
  <si>
    <t>31.</t>
  </si>
  <si>
    <t>32.</t>
  </si>
  <si>
    <t>Dom starejših Logatec</t>
  </si>
  <si>
    <t>33.</t>
  </si>
  <si>
    <t>Dom Marije in Marte Logatec</t>
  </si>
  <si>
    <t>34.</t>
  </si>
  <si>
    <t>35.</t>
  </si>
  <si>
    <t xml:space="preserve">Dom počitka Mengeš                                               </t>
  </si>
  <si>
    <t>36.</t>
  </si>
  <si>
    <t>Dom upokojencev "Franca Salamona" Trbovlje</t>
  </si>
  <si>
    <t>37.</t>
  </si>
  <si>
    <t>Dom upokojencev Vrhnika</t>
  </si>
  <si>
    <t>38.</t>
  </si>
  <si>
    <t>Dom starejših občanov "Polde Eberl-Jamski" Izlake</t>
  </si>
  <si>
    <t>39.</t>
  </si>
  <si>
    <t>Dom upokojencev "Jožeta Primožiča - Miklavža" Idrija</t>
  </si>
  <si>
    <t>- enota Idrija, za starejše</t>
  </si>
  <si>
    <t>- enota Spodnja Idrija, posebna enota</t>
  </si>
  <si>
    <t>40.</t>
  </si>
  <si>
    <t>Dom starejših občanov Ljubljana - Bežigrad</t>
  </si>
  <si>
    <t>- mesta za starejše</t>
  </si>
  <si>
    <t>- mesta za posebne oblike varstva</t>
  </si>
  <si>
    <t>MARIBOR</t>
  </si>
  <si>
    <t>41.</t>
  </si>
  <si>
    <t>Dom upokojencev "Danice Vogrinec" Maribor</t>
  </si>
  <si>
    <t>- enoti Pobrežje in Tabor, za starejše</t>
  </si>
  <si>
    <t>- enota Pobrežje, za posebne oblike varstva</t>
  </si>
  <si>
    <t>42.</t>
  </si>
  <si>
    <t>Sončni dom Maribor</t>
  </si>
  <si>
    <t>43.</t>
  </si>
  <si>
    <t>44.</t>
  </si>
  <si>
    <t>Dom upokojencev Ptuj</t>
  </si>
  <si>
    <t>45.</t>
  </si>
  <si>
    <t>Center za starejše Ormož</t>
  </si>
  <si>
    <t>46.</t>
  </si>
  <si>
    <t>Dom dr. Jožeta Potrča Poljčane</t>
  </si>
  <si>
    <t>MURSKA SOBOTA</t>
  </si>
  <si>
    <t>47.</t>
  </si>
  <si>
    <t>Dom starejših Rakičan</t>
  </si>
  <si>
    <t>48.</t>
  </si>
  <si>
    <t>Dom starejših Lendava</t>
  </si>
  <si>
    <t>49.</t>
  </si>
  <si>
    <t>Dom starejših Ljutomer</t>
  </si>
  <si>
    <t>NOVA GORICA</t>
  </si>
  <si>
    <t>50.</t>
  </si>
  <si>
    <t>Dom starejših občanov Ajdovščina</t>
  </si>
  <si>
    <t>51.</t>
  </si>
  <si>
    <t>Dom upokojencev Nova Gorica</t>
  </si>
  <si>
    <t>52.</t>
  </si>
  <si>
    <t>Dom upokojencev Gradišče</t>
  </si>
  <si>
    <t>53.</t>
  </si>
  <si>
    <t>Dom upokojencev Podbrdo</t>
  </si>
  <si>
    <t>- enoti Podbrdo in Tolmin, za starejše</t>
  </si>
  <si>
    <t>- enota Petrovo brdo, za posebne oblike varstva</t>
  </si>
  <si>
    <t>NOVO MESTO</t>
  </si>
  <si>
    <t>54.</t>
  </si>
  <si>
    <t>Dom starejših občanov Črnomelj</t>
  </si>
  <si>
    <t>55.</t>
  </si>
  <si>
    <t>56.</t>
  </si>
  <si>
    <t>Dom starejših občanov Novo mesto</t>
  </si>
  <si>
    <t>57.</t>
  </si>
  <si>
    <t>Dom starejših občanov Trebnje</t>
  </si>
  <si>
    <t>RAVNE NA KOROŠKEM</t>
  </si>
  <si>
    <t>58.</t>
  </si>
  <si>
    <t>Koroški dom starostnikov Dravograd</t>
  </si>
  <si>
    <t>59.</t>
  </si>
  <si>
    <t>60.</t>
  </si>
  <si>
    <t>61.</t>
  </si>
  <si>
    <t>Dom za varstvo odraslih Velenje</t>
  </si>
  <si>
    <t>SKUPAJ  DOMOVI ZA STAREJŠE</t>
  </si>
  <si>
    <t>62.</t>
  </si>
  <si>
    <t>Dom Nine Pokorn Grmovje</t>
  </si>
  <si>
    <t>63.</t>
  </si>
  <si>
    <t>Socialnovarstveni zavod Dutovlje</t>
  </si>
  <si>
    <t>65.</t>
  </si>
  <si>
    <t>Delovnovarstveni zavod Prizma, Ponikve</t>
  </si>
  <si>
    <t>Zavod Hrastovec - Trate</t>
  </si>
  <si>
    <t>67.</t>
  </si>
  <si>
    <t>Dom Lukavci</t>
  </si>
  <si>
    <t>SKUPAJ POSEBNI SOCIALNOVARSTVENI ZAVODI</t>
  </si>
  <si>
    <t>Dom starejših Tezno, Maribor</t>
  </si>
  <si>
    <t>66.</t>
  </si>
  <si>
    <t>68.</t>
  </si>
  <si>
    <t>69.</t>
  </si>
  <si>
    <t>70.</t>
  </si>
  <si>
    <t>71.</t>
  </si>
  <si>
    <t>72.</t>
  </si>
  <si>
    <t>I. DOMOVI ZA STAREJŠE</t>
  </si>
  <si>
    <t>število                            mest</t>
  </si>
  <si>
    <t>II. POSEBNI SOCIALNOVARSTVENI ZAVODI</t>
  </si>
  <si>
    <t>Talita kum zavod Postojna</t>
  </si>
  <si>
    <t>SVZ Vitadom, PE Dom za starejše Bor, Črni vrh na Idrijo</t>
  </si>
  <si>
    <t>Dom starejših na Fari, Prevalje</t>
  </si>
  <si>
    <t>tip                  kalkulacije</t>
  </si>
  <si>
    <t>Dom starejših Idila, Jarenina</t>
  </si>
  <si>
    <t>73.</t>
  </si>
  <si>
    <t>74.</t>
  </si>
  <si>
    <t>Zavod sv. Rafaela, Vransko</t>
  </si>
  <si>
    <t>Dom starejših občanov Kamnik</t>
  </si>
  <si>
    <t>Dom ob Savinji Celje</t>
  </si>
  <si>
    <t>DEOS Ljubljana, PE Center starejših Cerknica</t>
  </si>
  <si>
    <t>DEOS Ljubljana, PE Center starejših Medvode</t>
  </si>
  <si>
    <t>VEHO Horjul, Dom starejših občanov Horjul</t>
  </si>
  <si>
    <t>Dom starejših občanov Fužine, Ljubljana</t>
  </si>
  <si>
    <t>A, B</t>
  </si>
  <si>
    <t>Comett domovi Lj., Pegazov dom Rogaška Slatina</t>
  </si>
  <si>
    <t>76.</t>
  </si>
  <si>
    <t>Zavod sv.Terezije, Videm</t>
  </si>
  <si>
    <t>77.</t>
  </si>
  <si>
    <t>TURZIS, Renče</t>
  </si>
  <si>
    <t>Penzion Sreča, Šmarješke Toplice</t>
  </si>
  <si>
    <t>78.</t>
  </si>
  <si>
    <t>IZVAJALCI V OKVIRU SKUPNOST SOCIALNIH ZAVODOV SLOVENIJE</t>
  </si>
  <si>
    <t>Izvajalec</t>
  </si>
  <si>
    <t>Center slepih in starejših Škofja Loka</t>
  </si>
  <si>
    <t>Dom starejših občanov Gornja Radgona</t>
  </si>
  <si>
    <t>64.</t>
  </si>
  <si>
    <t>Dom za starejše občane Radlje ob Dravi</t>
  </si>
  <si>
    <t>75.</t>
  </si>
  <si>
    <t>79.</t>
  </si>
  <si>
    <t>80.</t>
  </si>
  <si>
    <t>mesta</t>
  </si>
  <si>
    <t>ZN I</t>
  </si>
  <si>
    <t>ZN II</t>
  </si>
  <si>
    <t>ZN III</t>
  </si>
  <si>
    <t>Zavod Čebela Sl.Konjice, Dom sv. Eme Šentjanž pri Dravogradu</t>
  </si>
  <si>
    <t>Dom sv.Jožefa Celje</t>
  </si>
  <si>
    <t>Zavod sv.Cirila in Metoda, Beltinci</t>
  </si>
  <si>
    <t>Dom Lenart, d.o.o.</t>
  </si>
  <si>
    <t>RIVE, Dom starejših občanov Ribnica</t>
  </si>
  <si>
    <t>DOSOR, Dom starejših občanov Radenci</t>
  </si>
  <si>
    <t>Dom Lipa Celje, Dom Štore</t>
  </si>
  <si>
    <t>Vital Glammy d.o.o., Trbovlje, Dom Kuzma</t>
  </si>
  <si>
    <t>81.</t>
  </si>
  <si>
    <t>82.</t>
  </si>
  <si>
    <t>83.</t>
  </si>
  <si>
    <t>84.</t>
  </si>
  <si>
    <t>85.</t>
  </si>
  <si>
    <t>86.</t>
  </si>
  <si>
    <t>87.</t>
  </si>
  <si>
    <t>89.</t>
  </si>
  <si>
    <t xml:space="preserve">DEOS Ljubljana, PE Center starejših Gornji grad </t>
  </si>
  <si>
    <t>Contraco d.o.o., Špesov dom Vojnik</t>
  </si>
  <si>
    <t>90.</t>
  </si>
  <si>
    <t>III. PODALJŠANA BOLNIŠNIČNA REHABILITACIJA</t>
  </si>
  <si>
    <t>oskrbni dan rehabilitacije</t>
  </si>
  <si>
    <t>C</t>
  </si>
  <si>
    <t>THERMANA d.d., Dom starejših, Laško</t>
  </si>
  <si>
    <t>Center za starejše občane Lucija, Piran</t>
  </si>
  <si>
    <t>91.</t>
  </si>
  <si>
    <t>D</t>
  </si>
  <si>
    <t xml:space="preserve">Realizacija storitev "dan zdravstvene nege " </t>
  </si>
  <si>
    <t>Dom sv. Janeza Krsnika,Trnovo, Ljubljana</t>
  </si>
  <si>
    <t xml:space="preserve">Dom starejših občanov Ljubljana - Šiška  </t>
  </si>
  <si>
    <t xml:space="preserve">Dom počitka Metlika </t>
  </si>
  <si>
    <t>število          mest</t>
  </si>
  <si>
    <t>tip  izvajalca</t>
  </si>
  <si>
    <t xml:space="preserve">število dni zdravstvene nege </t>
  </si>
  <si>
    <t>SKUPNOST ORGANIZACIJ ZA USPOSABLJANJE SLOVENIJE</t>
  </si>
  <si>
    <t>I. SOCIALNOVARSTVENI ZAVODI ZA USPOSABLJANJE</t>
  </si>
  <si>
    <t>CUDV Dobrna</t>
  </si>
  <si>
    <t>E</t>
  </si>
  <si>
    <t>CUDV Matevža Langusa, Radovljica</t>
  </si>
  <si>
    <t>CUDV Dolfke Boštjančič Draga, Ig</t>
  </si>
  <si>
    <t>Zavod dr.Marjana Borštnarja, Dornava</t>
  </si>
  <si>
    <t>CUDV Črna na Koroškem</t>
  </si>
  <si>
    <t>Skupaj I</t>
  </si>
  <si>
    <t>II. ZAVODI ZA USPOSABLJANJE</t>
  </si>
  <si>
    <t>Zavod za usposabljanje invalidne mladine Kamnik</t>
  </si>
  <si>
    <t>CUIO Janka Premrla Vojka, Vipava</t>
  </si>
  <si>
    <t>F</t>
  </si>
  <si>
    <t>Skupaj II</t>
  </si>
  <si>
    <t>III. DOMSKO VARSTVO PRI VARSTVENODELOVNIH CENTRIH</t>
  </si>
  <si>
    <t>Center za usposabljanje, delo in varstvo Golovec, Celje</t>
  </si>
  <si>
    <t xml:space="preserve">G </t>
  </si>
  <si>
    <t>Varstvenodelovni center Postojna</t>
  </si>
  <si>
    <t>Varstvenodelovni center Koper</t>
  </si>
  <si>
    <t>VDC Kranj</t>
  </si>
  <si>
    <t>G</t>
  </si>
  <si>
    <t>Varstvenodelovni center Krško, Leskovec</t>
  </si>
  <si>
    <t>Društvo Barka, Zbilje</t>
  </si>
  <si>
    <t>INCE Mengeš</t>
  </si>
  <si>
    <t xml:space="preserve">Sonček, Zveza društev za cerebralno paralizo Slovenije </t>
  </si>
  <si>
    <t>Varstvenodelovni center Tončke Hočevar, Ljubljana</t>
  </si>
  <si>
    <t>Varstvenodelovni center Želva, Ljubljana</t>
  </si>
  <si>
    <t>Varstvenodelovni center Idrija Vrhnika</t>
  </si>
  <si>
    <t>Varstvenodelovni center Zagorje ob Savi</t>
  </si>
  <si>
    <t>Varstvenodelovni center Polž, Maribor</t>
  </si>
  <si>
    <t>Medobčinsko društvo Sožitje</t>
  </si>
  <si>
    <t>Varstvenodelovni center Murska Sobota</t>
  </si>
  <si>
    <t>Varstvenodelovni center Nova Gorica</t>
  </si>
  <si>
    <t>Varstvenodelovni center Tolmin</t>
  </si>
  <si>
    <t>Varstvenodelovni center Črnomelj</t>
  </si>
  <si>
    <t>Varstvenodelovni center Novo mesto</t>
  </si>
  <si>
    <t>Skupaj III</t>
  </si>
  <si>
    <t>IV. CENTRI ZA SLUH IN GOVOR</t>
  </si>
  <si>
    <t>točke</t>
  </si>
  <si>
    <t>Center za korekcijo sluha in govora Portorož</t>
  </si>
  <si>
    <t>CSG</t>
  </si>
  <si>
    <t>Zavod za gluhe in naglušne Ljubljana</t>
  </si>
  <si>
    <t>Center za sluh in govor Maribor</t>
  </si>
  <si>
    <t>Skupaj IV</t>
  </si>
  <si>
    <t>V. REHABILITACIJA PO POŠKODBI GLAVE</t>
  </si>
  <si>
    <t>storitve</t>
  </si>
  <si>
    <t>Zavod za varstvo in rehabilitacijo po poškodbi glave Zarja LJ</t>
  </si>
  <si>
    <t>J</t>
  </si>
  <si>
    <t>Zavod za varstvo in rehab. po poškodbi glave Korak</t>
  </si>
  <si>
    <t>Zavod za varstvo in rehab. po poškodbi glave Naprej</t>
  </si>
  <si>
    <t>Skupaj V</t>
  </si>
  <si>
    <t>V. SVETOVALNI CENTRI</t>
  </si>
  <si>
    <t>Svetovalni center za otroke, mladostnike in starše</t>
  </si>
  <si>
    <t>K</t>
  </si>
  <si>
    <t>Skupaj VI</t>
  </si>
  <si>
    <t>SKUPAJ ZAVODI V OKVIRU SOUS</t>
  </si>
  <si>
    <t>tipi</t>
  </si>
  <si>
    <t>Storitve zdravstvene nege</t>
  </si>
  <si>
    <t>Točke - centri za sluh in govor</t>
  </si>
  <si>
    <t>Storitve rehabilitacije po poškodbi glave</t>
  </si>
  <si>
    <t>Točke - svetovalni centri</t>
  </si>
  <si>
    <t>LEGENDA</t>
  </si>
  <si>
    <t>I - podaljšana bolnišnična rehabilitacija v DSO Izlake</t>
  </si>
  <si>
    <t>Priloga VIII/e - 1</t>
  </si>
  <si>
    <t>Dnevni programi</t>
  </si>
  <si>
    <t>Celodnevni programi</t>
  </si>
  <si>
    <t>C1</t>
  </si>
  <si>
    <t>C,C1</t>
  </si>
  <si>
    <t>A - domovi za starejše - 12,04%</t>
  </si>
  <si>
    <t>Tipi zavodov glede na 12.člen SD 2009:</t>
  </si>
  <si>
    <t>B - posebne enote  v domovih za starejše - 27,71%</t>
  </si>
  <si>
    <t>D - zavodi za usposabljanje - 26,00%</t>
  </si>
  <si>
    <t xml:space="preserve">E - zavodi za usposabljanje - 20,00% </t>
  </si>
  <si>
    <t>F - zavodi za usposabljanje -18,00%</t>
  </si>
  <si>
    <t xml:space="preserve">G - VDC - 12,00% </t>
  </si>
  <si>
    <t>CSG - centri za sluh in govor -10,00%</t>
  </si>
  <si>
    <t>J - rehabilitacija po poškodbi glave -14,00%</t>
  </si>
  <si>
    <t>K - svetovalni centri - 10,00%</t>
  </si>
  <si>
    <t>C,C1 - posebni zavodi - 27,71%</t>
  </si>
  <si>
    <t>Dom sv.Martina, Srednja vas, Bohinj</t>
  </si>
  <si>
    <t>88.</t>
  </si>
  <si>
    <t>D,E,F,G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</si>
</sst>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_-* #,##0.0\ _S_I_T_-;\-* #,##0.0\ _S_I_T_-;_-* &quot;-&quot;??\ _S_I_T_-;_-@_-"/>
    <numFmt numFmtId="182" formatCode="_-* #,##0\ _S_I_T_-;\-* #,##0\ _S_I_T_-;_-* &quot;-&quot;??\ _S_I_T_-;_-@_-"/>
    <numFmt numFmtId="183" formatCode="0.0"/>
    <numFmt numFmtId="184" formatCode="&quot;True&quot;;&quot;True&quot;;&quot;False&quot;"/>
    <numFmt numFmtId="185" formatCode="&quot;On&quot;;&quot;On&quot;;&quot;Off&quot;"/>
    <numFmt numFmtId="186" formatCode="#,##0.00_ ;\-#,##0.00\ "/>
    <numFmt numFmtId="187" formatCode="#,##0.0_ ;\-#,##0.0\ "/>
    <numFmt numFmtId="188" formatCode="#,##0_ ;\-#,##0\ 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\ _S_I_T_-;\-* #,##0.0\ _S_I_T_-;_-* &quot;-&quot;\ _S_I_T_-;_-@_-"/>
    <numFmt numFmtId="195" formatCode="_-* #,##0.00\ _S_I_T_-;\-* #,##0.00\ _S_I_T_-;_-* &quot;-&quot;\ _S_I_T_-;_-@_-"/>
    <numFmt numFmtId="196" formatCode="0.000%"/>
    <numFmt numFmtId="197" formatCode="0.0%"/>
    <numFmt numFmtId="198" formatCode="#,##0.000"/>
    <numFmt numFmtId="199" formatCode="#,##0.0000"/>
    <numFmt numFmtId="200" formatCode="_-* #,##0.000\ _S_I_T_-;\-* #,##0.000\ _S_I_T_-;_-* &quot;-&quot;??\ _S_I_T_-;_-@_-"/>
    <numFmt numFmtId="201" formatCode="_-* #,##0.0000\ _S_I_T_-;\-* #,##0.0000\ _S_I_T_-;_-* &quot;-&quot;??\ _S_I_T_-;_-@_-"/>
    <numFmt numFmtId="202" formatCode="_-* #,##0.000\ _S_I_T_-;\-* #,##0.000\ _S_I_T_-;_-* &quot;-&quot;\ _S_I_T_-;_-@_-"/>
    <numFmt numFmtId="203" formatCode="_-* #,##0.0000\ _S_I_T_-;\-* #,##0.0000\ _S_I_T_-;_-* &quot;-&quot;\ _S_I_T_-;_-@_-"/>
    <numFmt numFmtId="204" formatCode="_-* #,##0.00000\ _S_I_T_-;\-* #,##0.00000\ _S_I_T_-;_-* &quot;-&quot;\ _S_I_T_-;_-@_-"/>
    <numFmt numFmtId="205" formatCode="_-* #,##0.000000\ _S_I_T_-;\-* #,##0.000000\ _S_I_T_-;_-* &quot;-&quot;\ _S_I_T_-;_-@_-"/>
    <numFmt numFmtId="206" formatCode="_-* #,##0.000000\ _S_I_T_-;\-* #,##0.000000\ _S_I_T_-;_-* &quot;-&quot;??????\ _S_I_T_-;_-@_-"/>
    <numFmt numFmtId="207" formatCode="_-* #,##0.00000\ _S_I_T_-;\-* #,##0.00000\ _S_I_T_-;_-* &quot;-&quot;??????\ _S_I_T_-;_-@_-"/>
    <numFmt numFmtId="208" formatCode="_-* #,##0.0000\ _S_I_T_-;\-* #,##0.0000\ _S_I_T_-;_-* &quot;-&quot;??????\ _S_I_T_-;_-@_-"/>
    <numFmt numFmtId="209" formatCode="_-* #,##0.000\ _S_I_T_-;\-* #,##0.000\ _S_I_T_-;_-* &quot;-&quot;??????\ _S_I_T_-;_-@_-"/>
    <numFmt numFmtId="210" formatCode="_-* #,##0.00\ _S_I_T_-;\-* #,##0.00\ _S_I_T_-;_-* &quot;-&quot;??????\ _S_I_T_-;_-@_-"/>
    <numFmt numFmtId="211" formatCode="_-* #,##0.0\ _S_I_T_-;\-* #,##0.0\ _S_I_T_-;_-* &quot;-&quot;??????\ _S_I_T_-;_-@_-"/>
    <numFmt numFmtId="212" formatCode="_-* #,##0\ _S_I_T_-;\-* #,##0\ _S_I_T_-;_-* &quot;-&quot;??????\ _S_I_T_-;_-@_-"/>
    <numFmt numFmtId="213" formatCode="_-* #,##0.0000\ _S_I_T_-;\-* #,##0.0000\ _S_I_T_-;_-* &quot;-&quot;????\ _S_I_T_-;_-@_-"/>
    <numFmt numFmtId="214" formatCode="0.00000000"/>
    <numFmt numFmtId="215" formatCode="_-* #,##0.0\ _S_I_T_-;\-* #,##0.0\ _S_I_T_-;_-* &quot;-&quot;?\ _S_I_T_-;_-@_-"/>
    <numFmt numFmtId="216" formatCode="_-* #,##0.0\ _E_U_R_-;\-* #,##0.0\ _E_U_R_-;_-* &quot;-&quot;?\ _E_U_R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69" fontId="6" fillId="0" borderId="0" xfId="0" applyNumberFormat="1" applyFont="1" applyFill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6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3" fontId="6" fillId="0" borderId="3" xfId="0" applyNumberFormat="1" applyFont="1" applyFill="1" applyBorder="1" applyAlignment="1" applyProtection="1">
      <alignment horizontal="center" vertical="center"/>
      <protection locked="0"/>
    </xf>
    <xf numFmtId="169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16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169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169" fontId="6" fillId="0" borderId="5" xfId="0" applyNumberFormat="1" applyFont="1" applyFill="1" applyBorder="1" applyAlignment="1" applyProtection="1">
      <alignment horizontal="center" vertical="center"/>
      <protection locked="0"/>
    </xf>
    <xf numFmtId="169" fontId="6" fillId="0" borderId="5" xfId="0" applyNumberFormat="1" applyFont="1" applyFill="1" applyBorder="1" applyAlignment="1" applyProtection="1">
      <alignment vertical="center"/>
      <protection locked="0"/>
    </xf>
    <xf numFmtId="169" fontId="7" fillId="0" borderId="5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188" fontId="6" fillId="0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169" fontId="6" fillId="0" borderId="6" xfId="0" applyNumberFormat="1" applyFont="1" applyFill="1" applyBorder="1" applyAlignment="1" applyProtection="1">
      <alignment vertical="center"/>
      <protection locked="0"/>
    </xf>
    <xf numFmtId="169" fontId="7" fillId="0" borderId="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7" xfId="0" applyNumberFormat="1" applyFont="1" applyFill="1" applyBorder="1" applyAlignment="1" applyProtection="1">
      <alignment horizontal="left" vertical="center"/>
      <protection locked="0"/>
    </xf>
    <xf numFmtId="169" fontId="6" fillId="0" borderId="8" xfId="0" applyNumberFormat="1" applyFont="1" applyFill="1" applyBorder="1" applyAlignment="1" applyProtection="1">
      <alignment vertical="center"/>
      <protection locked="0"/>
    </xf>
    <xf numFmtId="169" fontId="6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3" fontId="8" fillId="0" borderId="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13" xfId="0" applyFont="1" applyFill="1" applyBorder="1" applyAlignment="1" applyProtection="1">
      <alignment horizontal="centerContinuous"/>
      <protection locked="0"/>
    </xf>
    <xf numFmtId="3" fontId="9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13" xfId="0" applyFont="1" applyFill="1" applyBorder="1" applyAlignment="1" applyProtection="1">
      <alignment horizontal="centerContinuous" vertical="center" wrapText="1"/>
      <protection locked="0"/>
    </xf>
    <xf numFmtId="169" fontId="6" fillId="0" borderId="13" xfId="0" applyNumberFormat="1" applyFont="1" applyFill="1" applyBorder="1" applyAlignment="1" applyProtection="1">
      <alignment horizontal="centerContinuous"/>
      <protection locked="0"/>
    </xf>
    <xf numFmtId="169" fontId="6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3" fontId="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0" xfId="0" applyFont="1" applyFill="1" applyBorder="1" applyAlignment="1" applyProtection="1">
      <alignment horizontal="centerContinuous" vertical="center" wrapText="1"/>
      <protection locked="0"/>
    </xf>
    <xf numFmtId="169" fontId="9" fillId="0" borderId="0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left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169" fontId="6" fillId="0" borderId="3" xfId="0" applyNumberFormat="1" applyFont="1" applyFill="1" applyBorder="1" applyAlignment="1" applyProtection="1">
      <alignment/>
      <protection locked="0"/>
    </xf>
    <xf numFmtId="169" fontId="6" fillId="0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9" fontId="6" fillId="0" borderId="0" xfId="0" applyNumberFormat="1" applyFont="1" applyFill="1" applyBorder="1" applyAlignment="1" applyProtection="1">
      <alignment/>
      <protection locked="0"/>
    </xf>
    <xf numFmtId="169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vertical="center"/>
    </xf>
    <xf numFmtId="169" fontId="6" fillId="0" borderId="0" xfId="0" applyNumberFormat="1" applyFont="1" applyFill="1" applyBorder="1" applyAlignment="1" applyProtection="1">
      <alignment horizontal="center"/>
      <protection locked="0"/>
    </xf>
    <xf numFmtId="49" fontId="7" fillId="0" borderId="3" xfId="0" applyNumberFormat="1" applyFont="1" applyFill="1" applyBorder="1" applyAlignment="1" applyProtection="1">
      <alignment horizontal="left"/>
      <protection locked="0"/>
    </xf>
    <xf numFmtId="3" fontId="7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49" fontId="6" fillId="0" borderId="3" xfId="0" applyNumberFormat="1" applyFont="1" applyFill="1" applyBorder="1" applyAlignment="1" applyProtection="1">
      <alignment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169" fontId="0" fillId="0" borderId="3" xfId="0" applyNumberFormat="1" applyFont="1" applyFill="1" applyBorder="1" applyAlignment="1" applyProtection="1">
      <alignment/>
      <protection locked="0"/>
    </xf>
    <xf numFmtId="169" fontId="0" fillId="0" borderId="3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188" fontId="6" fillId="0" borderId="3" xfId="0" applyNumberFormat="1" applyFont="1" applyFill="1" applyBorder="1" applyAlignment="1" applyProtection="1">
      <alignment/>
      <protection locked="0"/>
    </xf>
    <xf numFmtId="188" fontId="6" fillId="0" borderId="3" xfId="0" applyNumberFormat="1" applyFont="1" applyFill="1" applyBorder="1" applyAlignment="1" applyProtection="1">
      <alignment horizontal="center"/>
      <protection locked="0"/>
    </xf>
    <xf numFmtId="188" fontId="6" fillId="0" borderId="3" xfId="0" applyNumberFormat="1" applyFont="1" applyFill="1" applyBorder="1" applyAlignment="1" applyProtection="1">
      <alignment horizontal="right"/>
      <protection locked="0"/>
    </xf>
    <xf numFmtId="188" fontId="7" fillId="0" borderId="3" xfId="0" applyNumberFormat="1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188" fontId="6" fillId="0" borderId="3" xfId="0" applyNumberFormat="1" applyFont="1" applyFill="1" applyBorder="1" applyAlignment="1" applyProtection="1">
      <alignment horizontal="center" vertical="center"/>
      <protection locked="0"/>
    </xf>
    <xf numFmtId="188" fontId="6" fillId="0" borderId="3" xfId="0" applyNumberFormat="1" applyFont="1" applyFill="1" applyBorder="1" applyAlignment="1" applyProtection="1">
      <alignment vertical="center"/>
      <protection locked="0"/>
    </xf>
    <xf numFmtId="188" fontId="6" fillId="0" borderId="3" xfId="0" applyNumberFormat="1" applyFont="1" applyFill="1" applyBorder="1" applyAlignment="1" applyProtection="1">
      <alignment horizontal="centerContinuous" vertical="center"/>
      <protection locked="0"/>
    </xf>
    <xf numFmtId="188" fontId="9" fillId="0" borderId="3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indent="2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3" fontId="6" fillId="0" borderId="15" xfId="0" applyNumberFormat="1" applyFont="1" applyFill="1" applyBorder="1" applyAlignment="1" applyProtection="1">
      <alignment horizontal="center" vertical="center"/>
      <protection locked="0"/>
    </xf>
    <xf numFmtId="3" fontId="6" fillId="0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17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Followed Hyperlink" xfId="15"/>
    <cellStyle name="Hiperpovezava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7"/>
  <sheetViews>
    <sheetView tabSelected="1" view="pageBreakPreview" zoomScaleSheetLayoutView="100" workbookViewId="0" topLeftCell="A1">
      <pane ySplit="6" topLeftCell="BM233" activePane="bottomLeft" state="frozen"/>
      <selection pane="topLeft" activeCell="A1" sqref="A1"/>
      <selection pane="bottomLeft" activeCell="D238" sqref="D238"/>
    </sheetView>
  </sheetViews>
  <sheetFormatPr defaultColWidth="9.00390625" defaultRowHeight="12.75" customHeight="1"/>
  <cols>
    <col min="1" max="1" width="3.125" style="1" customWidth="1"/>
    <col min="2" max="2" width="34.875" style="2" customWidth="1"/>
    <col min="3" max="3" width="10.75390625" style="4" customWidth="1"/>
    <col min="4" max="4" width="8.25390625" style="1" customWidth="1"/>
    <col min="5" max="5" width="10.625" style="4" customWidth="1"/>
    <col min="6" max="6" width="10.625" style="3" customWidth="1"/>
    <col min="7" max="7" width="11.25390625" style="3" customWidth="1"/>
    <col min="8" max="8" width="11.00390625" style="3" customWidth="1"/>
    <col min="9" max="9" width="17.125" style="43" customWidth="1"/>
    <col min="10" max="10" width="9.875" style="43" customWidth="1"/>
    <col min="11" max="11" width="10.25390625" style="43" bestFit="1" customWidth="1"/>
    <col min="12" max="12" width="9.25390625" style="43" bestFit="1" customWidth="1"/>
    <col min="13" max="13" width="10.25390625" style="43" bestFit="1" customWidth="1"/>
    <col min="14" max="14" width="10.25390625" style="43" customWidth="1"/>
    <col min="15" max="15" width="10.25390625" style="43" bestFit="1" customWidth="1"/>
    <col min="16" max="28" width="9.125" style="43" customWidth="1"/>
    <col min="29" max="16384" width="9.125" style="37" customWidth="1"/>
  </cols>
  <sheetData>
    <row r="1" spans="2:8" ht="12.75" customHeight="1">
      <c r="B1" s="99"/>
      <c r="C1" s="99"/>
      <c r="D1" s="99"/>
      <c r="E1" s="99"/>
      <c r="F1" s="99"/>
      <c r="G1" s="100" t="s">
        <v>293</v>
      </c>
      <c r="H1" s="100"/>
    </row>
    <row r="2" spans="1:8" ht="13.5" customHeight="1">
      <c r="A2" s="101"/>
      <c r="B2" s="101"/>
      <c r="C2" s="101"/>
      <c r="D2" s="101"/>
      <c r="E2" s="101"/>
      <c r="F2" s="101"/>
      <c r="G2" s="101"/>
      <c r="H2" s="101"/>
    </row>
    <row r="3" spans="1:8" ht="12.75" customHeight="1">
      <c r="A3" s="103" t="s">
        <v>184</v>
      </c>
      <c r="B3" s="103"/>
      <c r="C3" s="103"/>
      <c r="D3" s="103"/>
      <c r="E3" s="103"/>
      <c r="F3" s="103"/>
      <c r="G3" s="103"/>
      <c r="H3" s="103"/>
    </row>
    <row r="4" spans="1:8" ht="15" customHeight="1">
      <c r="A4" s="104" t="s">
        <v>0</v>
      </c>
      <c r="B4" s="104"/>
      <c r="C4" s="102" t="s">
        <v>160</v>
      </c>
      <c r="D4" s="105" t="s">
        <v>165</v>
      </c>
      <c r="E4" s="106" t="s">
        <v>223</v>
      </c>
      <c r="F4" s="106"/>
      <c r="G4" s="106"/>
      <c r="H4" s="106"/>
    </row>
    <row r="5" spans="1:8" ht="20.25" customHeight="1">
      <c r="A5" s="107" t="s">
        <v>185</v>
      </c>
      <c r="B5" s="107"/>
      <c r="C5" s="102"/>
      <c r="D5" s="105"/>
      <c r="E5" s="5" t="s">
        <v>1</v>
      </c>
      <c r="F5" s="6" t="s">
        <v>2</v>
      </c>
      <c r="G5" s="6" t="s">
        <v>3</v>
      </c>
      <c r="H5" s="6" t="s">
        <v>4</v>
      </c>
    </row>
    <row r="6" spans="1:8" ht="19.5" customHeight="1">
      <c r="A6" s="108" t="s">
        <v>159</v>
      </c>
      <c r="B6" s="108"/>
      <c r="C6" s="26"/>
      <c r="D6" s="7"/>
      <c r="E6" s="21"/>
      <c r="F6" s="23"/>
      <c r="G6" s="23"/>
      <c r="H6" s="41"/>
    </row>
    <row r="7" spans="1:8" ht="12.75" customHeight="1">
      <c r="A7" s="15"/>
      <c r="B7" s="15" t="s">
        <v>5</v>
      </c>
      <c r="C7" s="10"/>
      <c r="D7" s="9"/>
      <c r="E7" s="10"/>
      <c r="F7" s="11"/>
      <c r="G7" s="11"/>
      <c r="H7" s="42"/>
    </row>
    <row r="8" spans="1:8" ht="12.75" customHeight="1">
      <c r="A8" s="9" t="s">
        <v>6</v>
      </c>
      <c r="B8" s="12" t="s">
        <v>171</v>
      </c>
      <c r="C8" s="10">
        <v>241</v>
      </c>
      <c r="D8" s="9" t="s">
        <v>7</v>
      </c>
      <c r="E8" s="13">
        <v>14218.781853035143</v>
      </c>
      <c r="F8" s="13">
        <v>1626.113226837061</v>
      </c>
      <c r="G8" s="13">
        <v>69867.1049201278</v>
      </c>
      <c r="H8" s="11">
        <f aca="true" t="shared" si="0" ref="H8:H18">SUM(E8:G8)</f>
        <v>85712</v>
      </c>
    </row>
    <row r="9" spans="1:8" ht="12.75" customHeight="1">
      <c r="A9" s="9" t="s">
        <v>8</v>
      </c>
      <c r="B9" s="12" t="s">
        <v>198</v>
      </c>
      <c r="C9" s="10">
        <v>121</v>
      </c>
      <c r="D9" s="9" t="s">
        <v>7</v>
      </c>
      <c r="E9" s="13">
        <v>6812</v>
      </c>
      <c r="F9" s="13">
        <v>1017</v>
      </c>
      <c r="G9" s="13">
        <v>5054</v>
      </c>
      <c r="H9" s="11">
        <f t="shared" si="0"/>
        <v>12883</v>
      </c>
    </row>
    <row r="10" spans="1:8" ht="12.75" customHeight="1">
      <c r="A10" s="9" t="s">
        <v>9</v>
      </c>
      <c r="B10" s="12" t="s">
        <v>219</v>
      </c>
      <c r="C10" s="10">
        <v>165</v>
      </c>
      <c r="D10" s="9" t="s">
        <v>7</v>
      </c>
      <c r="E10" s="13">
        <v>12392.35569352182</v>
      </c>
      <c r="F10" s="13">
        <v>1143.3748619834562</v>
      </c>
      <c r="G10" s="13">
        <v>41345.26944449473</v>
      </c>
      <c r="H10" s="11">
        <f t="shared" si="0"/>
        <v>54881</v>
      </c>
    </row>
    <row r="11" spans="1:8" ht="12.75" customHeight="1">
      <c r="A11" s="9" t="s">
        <v>11</v>
      </c>
      <c r="B11" s="12" t="s">
        <v>10</v>
      </c>
      <c r="C11" s="10">
        <v>160</v>
      </c>
      <c r="D11" s="9" t="s">
        <v>7</v>
      </c>
      <c r="E11" s="13">
        <v>7632</v>
      </c>
      <c r="F11" s="13">
        <v>1224</v>
      </c>
      <c r="G11" s="13">
        <v>43590</v>
      </c>
      <c r="H11" s="11">
        <f t="shared" si="0"/>
        <v>52446</v>
      </c>
    </row>
    <row r="12" spans="1:8" ht="12.75" customHeight="1">
      <c r="A12" s="9" t="s">
        <v>13</v>
      </c>
      <c r="B12" s="12" t="s">
        <v>12</v>
      </c>
      <c r="C12" s="10">
        <v>155</v>
      </c>
      <c r="D12" s="9" t="s">
        <v>7</v>
      </c>
      <c r="E12" s="13">
        <v>10922.197644539614</v>
      </c>
      <c r="F12" s="13">
        <v>8666.02965738758</v>
      </c>
      <c r="G12" s="13">
        <v>36085.772698072804</v>
      </c>
      <c r="H12" s="11">
        <f t="shared" si="0"/>
        <v>55674</v>
      </c>
    </row>
    <row r="13" spans="1:8" ht="12.75" customHeight="1">
      <c r="A13" s="9" t="s">
        <v>15</v>
      </c>
      <c r="B13" s="12" t="s">
        <v>14</v>
      </c>
      <c r="C13" s="10">
        <v>197</v>
      </c>
      <c r="D13" s="9" t="s">
        <v>7</v>
      </c>
      <c r="E13" s="13">
        <v>8650</v>
      </c>
      <c r="F13" s="13">
        <v>12349</v>
      </c>
      <c r="G13" s="13">
        <v>47729</v>
      </c>
      <c r="H13" s="11">
        <f t="shared" si="0"/>
        <v>68728</v>
      </c>
    </row>
    <row r="14" spans="1:8" ht="12.75" customHeight="1">
      <c r="A14" s="9" t="s">
        <v>17</v>
      </c>
      <c r="B14" s="12" t="s">
        <v>203</v>
      </c>
      <c r="C14" s="10">
        <v>136</v>
      </c>
      <c r="D14" s="9" t="s">
        <v>7</v>
      </c>
      <c r="E14" s="13">
        <v>756</v>
      </c>
      <c r="F14" s="13">
        <v>786</v>
      </c>
      <c r="G14" s="13">
        <v>5547</v>
      </c>
      <c r="H14" s="11">
        <f t="shared" si="0"/>
        <v>7089</v>
      </c>
    </row>
    <row r="15" spans="1:8" ht="12.75" customHeight="1">
      <c r="A15" s="9" t="s">
        <v>20</v>
      </c>
      <c r="B15" s="12" t="s">
        <v>16</v>
      </c>
      <c r="C15" s="10">
        <v>224</v>
      </c>
      <c r="D15" s="9" t="s">
        <v>7</v>
      </c>
      <c r="E15" s="13">
        <v>23303</v>
      </c>
      <c r="F15" s="11">
        <v>1018</v>
      </c>
      <c r="G15" s="11">
        <v>56030</v>
      </c>
      <c r="H15" s="11">
        <f t="shared" si="0"/>
        <v>80351</v>
      </c>
    </row>
    <row r="16" spans="1:8" ht="12.75" customHeight="1">
      <c r="A16" s="9" t="s">
        <v>22</v>
      </c>
      <c r="B16" s="12" t="s">
        <v>177</v>
      </c>
      <c r="C16" s="10">
        <v>131</v>
      </c>
      <c r="D16" s="9" t="s">
        <v>7</v>
      </c>
      <c r="E16" s="13">
        <v>8957</v>
      </c>
      <c r="F16" s="13">
        <v>182</v>
      </c>
      <c r="G16" s="13">
        <v>36387</v>
      </c>
      <c r="H16" s="11">
        <f t="shared" si="0"/>
        <v>45526</v>
      </c>
    </row>
    <row r="17" spans="1:8" ht="12.75" customHeight="1">
      <c r="A17" s="9" t="s">
        <v>24</v>
      </c>
      <c r="B17" s="12" t="s">
        <v>214</v>
      </c>
      <c r="C17" s="10">
        <v>169</v>
      </c>
      <c r="D17" s="9" t="s">
        <v>7</v>
      </c>
      <c r="E17" s="13">
        <v>7953</v>
      </c>
      <c r="F17" s="11">
        <v>2243</v>
      </c>
      <c r="G17" s="11">
        <v>49146</v>
      </c>
      <c r="H17" s="11">
        <f t="shared" si="0"/>
        <v>59342</v>
      </c>
    </row>
    <row r="18" spans="1:8" ht="12.75" customHeight="1">
      <c r="A18" s="9" t="s">
        <v>26</v>
      </c>
      <c r="B18" s="12" t="s">
        <v>169</v>
      </c>
      <c r="C18" s="10">
        <v>42</v>
      </c>
      <c r="D18" s="9" t="s">
        <v>7</v>
      </c>
      <c r="E18" s="13">
        <v>3611</v>
      </c>
      <c r="F18" s="13">
        <v>1242</v>
      </c>
      <c r="G18" s="13">
        <v>10076</v>
      </c>
      <c r="H18" s="11">
        <f t="shared" si="0"/>
        <v>14929</v>
      </c>
    </row>
    <row r="19" spans="1:8" ht="12.75" customHeight="1">
      <c r="A19" s="12"/>
      <c r="B19" s="15" t="s">
        <v>18</v>
      </c>
      <c r="C19" s="10">
        <f>SUM(C8:C18)</f>
        <v>1741</v>
      </c>
      <c r="D19" s="9"/>
      <c r="E19" s="10">
        <f>SUM(E8:E18)</f>
        <v>105207.33519109659</v>
      </c>
      <c r="F19" s="10">
        <f>SUM(F8:F18)</f>
        <v>31496.517746208097</v>
      </c>
      <c r="G19" s="10">
        <f>SUM(G8:G18)</f>
        <v>400857.14706269535</v>
      </c>
      <c r="H19" s="10">
        <f>SUM(H8:H18)</f>
        <v>537561</v>
      </c>
    </row>
    <row r="20" spans="1:8" ht="12.75" customHeight="1">
      <c r="A20" s="15"/>
      <c r="B20" s="15" t="s">
        <v>19</v>
      </c>
      <c r="C20" s="10"/>
      <c r="D20" s="9"/>
      <c r="E20" s="13"/>
      <c r="F20" s="11"/>
      <c r="G20" s="11"/>
      <c r="H20" s="11"/>
    </row>
    <row r="21" spans="1:8" ht="12.75" customHeight="1">
      <c r="A21" s="9" t="s">
        <v>28</v>
      </c>
      <c r="B21" s="14" t="s">
        <v>220</v>
      </c>
      <c r="C21" s="10">
        <v>135</v>
      </c>
      <c r="D21" s="9" t="s">
        <v>7</v>
      </c>
      <c r="E21" s="13">
        <v>8075.132751493311</v>
      </c>
      <c r="F21" s="13">
        <v>2067.0853055762273</v>
      </c>
      <c r="G21" s="13">
        <v>34205.28194293046</v>
      </c>
      <c r="H21" s="11">
        <f aca="true" t="shared" si="1" ref="H21:H26">SUM(E21:G21)</f>
        <v>44347.5</v>
      </c>
    </row>
    <row r="22" spans="1:8" ht="12.75" customHeight="1">
      <c r="A22" s="9" t="s">
        <v>34</v>
      </c>
      <c r="B22" s="12" t="s">
        <v>21</v>
      </c>
      <c r="C22" s="10">
        <v>236</v>
      </c>
      <c r="D22" s="9" t="s">
        <v>7</v>
      </c>
      <c r="E22" s="13">
        <v>31403</v>
      </c>
      <c r="F22" s="11">
        <v>1945</v>
      </c>
      <c r="G22" s="11">
        <v>46779</v>
      </c>
      <c r="H22" s="11">
        <f t="shared" si="1"/>
        <v>80127</v>
      </c>
    </row>
    <row r="23" spans="1:8" ht="12.75" customHeight="1">
      <c r="A23" s="9" t="s">
        <v>36</v>
      </c>
      <c r="B23" s="12" t="s">
        <v>23</v>
      </c>
      <c r="C23" s="10">
        <v>203</v>
      </c>
      <c r="D23" s="9" t="s">
        <v>7</v>
      </c>
      <c r="E23" s="13">
        <v>14777</v>
      </c>
      <c r="F23" s="11">
        <v>442</v>
      </c>
      <c r="G23" s="11">
        <v>57507</v>
      </c>
      <c r="H23" s="11">
        <f t="shared" si="1"/>
        <v>72726</v>
      </c>
    </row>
    <row r="24" spans="1:8" ht="12.75" customHeight="1">
      <c r="A24" s="9" t="s">
        <v>38</v>
      </c>
      <c r="B24" s="12" t="s">
        <v>25</v>
      </c>
      <c r="C24" s="10">
        <v>160</v>
      </c>
      <c r="D24" s="9" t="s">
        <v>7</v>
      </c>
      <c r="E24" s="13">
        <v>11207</v>
      </c>
      <c r="F24" s="13">
        <v>3634</v>
      </c>
      <c r="G24" s="13">
        <v>37654</v>
      </c>
      <c r="H24" s="11">
        <f t="shared" si="1"/>
        <v>52495</v>
      </c>
    </row>
    <row r="25" spans="1:8" ht="12.75" customHeight="1">
      <c r="A25" s="9" t="s">
        <v>40</v>
      </c>
      <c r="B25" s="12" t="s">
        <v>162</v>
      </c>
      <c r="C25" s="10">
        <v>40</v>
      </c>
      <c r="D25" s="9" t="s">
        <v>7</v>
      </c>
      <c r="E25" s="13">
        <v>1819</v>
      </c>
      <c r="F25" s="11">
        <v>120</v>
      </c>
      <c r="G25" s="11">
        <v>11551</v>
      </c>
      <c r="H25" s="11">
        <f t="shared" si="1"/>
        <v>13490</v>
      </c>
    </row>
    <row r="26" spans="1:8" ht="12.75" customHeight="1">
      <c r="A26" s="9" t="s">
        <v>42</v>
      </c>
      <c r="B26" s="12" t="s">
        <v>27</v>
      </c>
      <c r="C26" s="10">
        <v>192</v>
      </c>
      <c r="D26" s="9" t="s">
        <v>7</v>
      </c>
      <c r="E26" s="13">
        <v>23354</v>
      </c>
      <c r="F26" s="11">
        <v>2561</v>
      </c>
      <c r="G26" s="11">
        <v>39222</v>
      </c>
      <c r="H26" s="11">
        <f t="shared" si="1"/>
        <v>65137</v>
      </c>
    </row>
    <row r="27" spans="1:8" ht="12.75" customHeight="1">
      <c r="A27" s="9" t="s">
        <v>45</v>
      </c>
      <c r="B27" s="12" t="s">
        <v>29</v>
      </c>
      <c r="C27" s="13">
        <f>C28+C29</f>
        <v>231</v>
      </c>
      <c r="D27" s="9"/>
      <c r="E27" s="13">
        <v>17225</v>
      </c>
      <c r="F27" s="13">
        <v>182</v>
      </c>
      <c r="G27" s="13">
        <v>57807</v>
      </c>
      <c r="H27" s="13">
        <f>H28+H29</f>
        <v>75214</v>
      </c>
    </row>
    <row r="28" spans="1:8" ht="12.75" customHeight="1">
      <c r="A28" s="9"/>
      <c r="B28" s="14" t="s">
        <v>30</v>
      </c>
      <c r="C28" s="10">
        <v>178</v>
      </c>
      <c r="D28" s="9" t="s">
        <v>7</v>
      </c>
      <c r="E28" s="13">
        <v>15645</v>
      </c>
      <c r="F28" s="13">
        <v>182</v>
      </c>
      <c r="G28" s="13">
        <v>41021</v>
      </c>
      <c r="H28" s="11">
        <f>SUM(E28:G28)</f>
        <v>56848</v>
      </c>
    </row>
    <row r="29" spans="1:8" ht="12.75" customHeight="1">
      <c r="A29" s="9"/>
      <c r="B29" s="14" t="s">
        <v>31</v>
      </c>
      <c r="C29" s="10">
        <v>53</v>
      </c>
      <c r="D29" s="9" t="s">
        <v>32</v>
      </c>
      <c r="E29" s="13">
        <v>1580</v>
      </c>
      <c r="F29" s="11"/>
      <c r="G29" s="11">
        <v>16786</v>
      </c>
      <c r="H29" s="11">
        <f>SUM(E29:G29)</f>
        <v>18366</v>
      </c>
    </row>
    <row r="30" spans="1:8" ht="12.75" customHeight="1">
      <c r="A30" s="9"/>
      <c r="B30" s="12" t="s">
        <v>18</v>
      </c>
      <c r="C30" s="10">
        <f>SUM(C21:C27)</f>
        <v>1197</v>
      </c>
      <c r="D30" s="10"/>
      <c r="E30" s="10">
        <f>SUM(E21:E27)</f>
        <v>107860.13275149331</v>
      </c>
      <c r="F30" s="10">
        <f>SUM(F21:F27)</f>
        <v>10951.085305576227</v>
      </c>
      <c r="G30" s="10">
        <f>SUM(G21:G27)</f>
        <v>284725.2819429304</v>
      </c>
      <c r="H30" s="10">
        <f>SUM(H21:H27)</f>
        <v>403536.5</v>
      </c>
    </row>
    <row r="31" spans="1:8" ht="12.75" customHeight="1">
      <c r="A31" s="12"/>
      <c r="B31" s="12" t="s">
        <v>33</v>
      </c>
      <c r="C31" s="10"/>
      <c r="D31" s="9"/>
      <c r="E31" s="13"/>
      <c r="F31" s="11"/>
      <c r="G31" s="11"/>
      <c r="H31" s="11"/>
    </row>
    <row r="32" spans="1:8" ht="12.75" customHeight="1">
      <c r="A32" s="9" t="s">
        <v>47</v>
      </c>
      <c r="B32" s="12" t="s">
        <v>309</v>
      </c>
      <c r="C32" s="10">
        <v>60</v>
      </c>
      <c r="D32" s="9" t="s">
        <v>7</v>
      </c>
      <c r="E32" s="13">
        <v>3588.9478895525826</v>
      </c>
      <c r="F32" s="13">
        <v>918.704580256101</v>
      </c>
      <c r="G32" s="13">
        <v>15202.347530191317</v>
      </c>
      <c r="H32" s="11">
        <f aca="true" t="shared" si="2" ref="H32:H38">SUM(E32:G32)</f>
        <v>19710</v>
      </c>
    </row>
    <row r="33" spans="1:8" ht="12.75" customHeight="1">
      <c r="A33" s="9" t="s">
        <v>51</v>
      </c>
      <c r="B33" s="12" t="s">
        <v>35</v>
      </c>
      <c r="C33" s="10">
        <v>195</v>
      </c>
      <c r="D33" s="9" t="s">
        <v>7</v>
      </c>
      <c r="E33" s="13">
        <v>13498</v>
      </c>
      <c r="F33" s="13">
        <v>2426</v>
      </c>
      <c r="G33" s="13">
        <v>49704</v>
      </c>
      <c r="H33" s="11">
        <f t="shared" si="2"/>
        <v>65628</v>
      </c>
    </row>
    <row r="34" spans="1:8" ht="12.75" customHeight="1">
      <c r="A34" s="9" t="s">
        <v>54</v>
      </c>
      <c r="B34" s="12" t="s">
        <v>37</v>
      </c>
      <c r="C34" s="10">
        <v>210</v>
      </c>
      <c r="D34" s="9" t="s">
        <v>7</v>
      </c>
      <c r="E34" s="13">
        <v>13218</v>
      </c>
      <c r="F34" s="13">
        <v>3733</v>
      </c>
      <c r="G34" s="13">
        <v>55125</v>
      </c>
      <c r="H34" s="11">
        <f t="shared" si="2"/>
        <v>72076</v>
      </c>
    </row>
    <row r="35" spans="1:8" ht="12.75" customHeight="1">
      <c r="A35" s="9" t="s">
        <v>56</v>
      </c>
      <c r="B35" s="12" t="s">
        <v>39</v>
      </c>
      <c r="C35" s="44">
        <v>235</v>
      </c>
      <c r="D35" s="9" t="s">
        <v>7</v>
      </c>
      <c r="E35" s="13">
        <v>11032</v>
      </c>
      <c r="F35" s="13">
        <v>2743</v>
      </c>
      <c r="G35" s="13">
        <v>65402</v>
      </c>
      <c r="H35" s="11">
        <f t="shared" si="2"/>
        <v>79177</v>
      </c>
    </row>
    <row r="36" spans="1:8" ht="12.75" customHeight="1">
      <c r="A36" s="9" t="s">
        <v>58</v>
      </c>
      <c r="B36" s="12" t="s">
        <v>41</v>
      </c>
      <c r="C36" s="10">
        <v>206</v>
      </c>
      <c r="D36" s="9" t="s">
        <v>7</v>
      </c>
      <c r="E36" s="13">
        <v>18623.9065325209</v>
      </c>
      <c r="F36" s="13">
        <v>843.6019838458269</v>
      </c>
      <c r="G36" s="13">
        <v>50736.49148363327</v>
      </c>
      <c r="H36" s="11">
        <f t="shared" si="2"/>
        <v>70204</v>
      </c>
    </row>
    <row r="37" spans="1:8" ht="12.75" customHeight="1">
      <c r="A37" s="9" t="s">
        <v>60</v>
      </c>
      <c r="B37" s="12" t="s">
        <v>186</v>
      </c>
      <c r="C37" s="13">
        <v>214</v>
      </c>
      <c r="D37" s="9" t="s">
        <v>7</v>
      </c>
      <c r="E37" s="13">
        <v>7444</v>
      </c>
      <c r="F37" s="13">
        <v>4629</v>
      </c>
      <c r="G37" s="13">
        <v>59583</v>
      </c>
      <c r="H37" s="11">
        <f t="shared" si="2"/>
        <v>71656</v>
      </c>
    </row>
    <row r="38" spans="1:8" ht="12.75" customHeight="1">
      <c r="A38" s="9" t="s">
        <v>61</v>
      </c>
      <c r="B38" s="12" t="s">
        <v>43</v>
      </c>
      <c r="C38" s="10">
        <v>176</v>
      </c>
      <c r="D38" s="9" t="s">
        <v>7</v>
      </c>
      <c r="E38" s="13">
        <v>7945</v>
      </c>
      <c r="F38" s="13">
        <v>7454</v>
      </c>
      <c r="G38" s="13">
        <v>48039</v>
      </c>
      <c r="H38" s="11">
        <f t="shared" si="2"/>
        <v>63438</v>
      </c>
    </row>
    <row r="39" spans="1:8" ht="12.75" customHeight="1">
      <c r="A39" s="9"/>
      <c r="B39" s="12" t="s">
        <v>18</v>
      </c>
      <c r="C39" s="10">
        <f>SUM(C32:C38)</f>
        <v>1296</v>
      </c>
      <c r="D39" s="9"/>
      <c r="E39" s="10">
        <f>SUM(E32:E38)</f>
        <v>75349.85442207349</v>
      </c>
      <c r="F39" s="10">
        <f>SUM(F32:F38)</f>
        <v>22747.306564101928</v>
      </c>
      <c r="G39" s="10">
        <f>SUM(G32:G38)</f>
        <v>343791.8390138246</v>
      </c>
      <c r="H39" s="10">
        <f>SUM(H32:H38)</f>
        <v>441889</v>
      </c>
    </row>
    <row r="40" spans="1:8" ht="12.75" customHeight="1">
      <c r="A40" s="12"/>
      <c r="B40" s="12" t="s">
        <v>44</v>
      </c>
      <c r="C40" s="10"/>
      <c r="D40" s="9"/>
      <c r="E40" s="13"/>
      <c r="F40" s="11"/>
      <c r="G40" s="11"/>
      <c r="H40" s="11"/>
    </row>
    <row r="41" spans="1:8" ht="12.75" customHeight="1">
      <c r="A41" s="9" t="s">
        <v>63</v>
      </c>
      <c r="B41" s="12" t="s">
        <v>46</v>
      </c>
      <c r="C41" s="10">
        <v>212</v>
      </c>
      <c r="D41" s="9" t="s">
        <v>7</v>
      </c>
      <c r="E41" s="13">
        <v>14545</v>
      </c>
      <c r="F41" s="13">
        <v>2654</v>
      </c>
      <c r="G41" s="13">
        <v>56811</v>
      </c>
      <c r="H41" s="11">
        <f>SUM(E41:G41)</f>
        <v>74010</v>
      </c>
    </row>
    <row r="42" spans="1:8" ht="12.75" customHeight="1">
      <c r="A42" s="9" t="s">
        <v>65</v>
      </c>
      <c r="B42" s="12" t="s">
        <v>48</v>
      </c>
      <c r="C42" s="10">
        <v>506</v>
      </c>
      <c r="D42" s="9"/>
      <c r="E42" s="11">
        <f>+E43+E44</f>
        <v>27922</v>
      </c>
      <c r="F42" s="11">
        <f>+F43+F44</f>
        <v>3308</v>
      </c>
      <c r="G42" s="11">
        <f>+G43+G44</f>
        <v>144260</v>
      </c>
      <c r="H42" s="11">
        <f>+H43+H44</f>
        <v>175490</v>
      </c>
    </row>
    <row r="43" spans="1:8" ht="12.75" customHeight="1">
      <c r="A43" s="9"/>
      <c r="B43" s="14" t="s">
        <v>49</v>
      </c>
      <c r="C43" s="10">
        <v>211</v>
      </c>
      <c r="D43" s="9" t="s">
        <v>7</v>
      </c>
      <c r="E43" s="11">
        <v>18057</v>
      </c>
      <c r="F43" s="13">
        <v>3308</v>
      </c>
      <c r="G43" s="13">
        <v>47682</v>
      </c>
      <c r="H43" s="11">
        <f>SUM(E43:G43)</f>
        <v>69047</v>
      </c>
    </row>
    <row r="44" spans="1:8" ht="12.75" customHeight="1">
      <c r="A44" s="9"/>
      <c r="B44" s="14" t="s">
        <v>50</v>
      </c>
      <c r="C44" s="10">
        <v>295</v>
      </c>
      <c r="D44" s="9" t="s">
        <v>32</v>
      </c>
      <c r="E44" s="13">
        <v>9865</v>
      </c>
      <c r="F44" s="11">
        <v>0</v>
      </c>
      <c r="G44" s="11">
        <v>96578</v>
      </c>
      <c r="H44" s="11">
        <f>SUM(E44:G44)</f>
        <v>106443</v>
      </c>
    </row>
    <row r="45" spans="1:8" ht="12.75" customHeight="1">
      <c r="A45" s="9" t="s">
        <v>67</v>
      </c>
      <c r="B45" s="12" t="s">
        <v>52</v>
      </c>
      <c r="C45" s="10">
        <v>222</v>
      </c>
      <c r="D45" s="9" t="s">
        <v>7</v>
      </c>
      <c r="E45" s="13">
        <v>23693</v>
      </c>
      <c r="F45" s="13">
        <v>75</v>
      </c>
      <c r="G45" s="13">
        <v>51310</v>
      </c>
      <c r="H45" s="11">
        <f>SUM(E45:G45)</f>
        <v>75078</v>
      </c>
    </row>
    <row r="46" spans="1:8" ht="12.75" customHeight="1">
      <c r="A46" s="9"/>
      <c r="B46" s="12" t="s">
        <v>18</v>
      </c>
      <c r="C46" s="10">
        <f>C41+C42+C45</f>
        <v>940</v>
      </c>
      <c r="D46" s="9"/>
      <c r="E46" s="10">
        <f>E41+E42+E45</f>
        <v>66160</v>
      </c>
      <c r="F46" s="10">
        <f>F41+F42+F45</f>
        <v>6037</v>
      </c>
      <c r="G46" s="10">
        <f>G41+G42+G45</f>
        <v>252381</v>
      </c>
      <c r="H46" s="10">
        <f>H41+H42+H45</f>
        <v>324578</v>
      </c>
    </row>
    <row r="47" spans="1:8" ht="12.75" customHeight="1">
      <c r="A47" s="12"/>
      <c r="B47" s="12" t="s">
        <v>53</v>
      </c>
      <c r="C47" s="10"/>
      <c r="D47" s="9"/>
      <c r="E47" s="13"/>
      <c r="F47" s="11"/>
      <c r="G47" s="11"/>
      <c r="H47" s="11"/>
    </row>
    <row r="48" spans="1:8" ht="12.75" customHeight="1">
      <c r="A48" s="9" t="s">
        <v>69</v>
      </c>
      <c r="B48" s="12" t="s">
        <v>172</v>
      </c>
      <c r="C48" s="10">
        <v>157</v>
      </c>
      <c r="D48" s="9" t="s">
        <v>7</v>
      </c>
      <c r="E48" s="13">
        <v>9806</v>
      </c>
      <c r="F48" s="13">
        <v>1090</v>
      </c>
      <c r="G48" s="13">
        <v>46419</v>
      </c>
      <c r="H48" s="11">
        <f aca="true" t="shared" si="3" ref="H48:H53">SUM(E48:G48)</f>
        <v>57315</v>
      </c>
    </row>
    <row r="49" spans="1:8" ht="12.75" customHeight="1">
      <c r="A49" s="9" t="s">
        <v>70</v>
      </c>
      <c r="B49" s="12" t="s">
        <v>55</v>
      </c>
      <c r="C49" s="10">
        <v>167</v>
      </c>
      <c r="D49" s="9" t="s">
        <v>7</v>
      </c>
      <c r="E49" s="13">
        <v>9601</v>
      </c>
      <c r="F49" s="11">
        <v>8400</v>
      </c>
      <c r="G49" s="11">
        <v>41564</v>
      </c>
      <c r="H49" s="11">
        <f t="shared" si="3"/>
        <v>59565</v>
      </c>
    </row>
    <row r="50" spans="1:8" ht="12.75" customHeight="1">
      <c r="A50" s="9" t="s">
        <v>72</v>
      </c>
      <c r="B50" s="12" t="s">
        <v>179</v>
      </c>
      <c r="C50" s="10">
        <v>70</v>
      </c>
      <c r="D50" s="9" t="s">
        <v>7</v>
      </c>
      <c r="E50" s="13">
        <v>3251</v>
      </c>
      <c r="F50" s="13">
        <v>2079</v>
      </c>
      <c r="G50" s="13">
        <v>18602</v>
      </c>
      <c r="H50" s="11">
        <f t="shared" si="3"/>
        <v>23932</v>
      </c>
    </row>
    <row r="51" spans="1:8" ht="12.75" customHeight="1">
      <c r="A51" s="9" t="s">
        <v>73</v>
      </c>
      <c r="B51" s="12" t="s">
        <v>57</v>
      </c>
      <c r="C51" s="44">
        <v>231</v>
      </c>
      <c r="D51" s="9" t="s">
        <v>7</v>
      </c>
      <c r="E51" s="13">
        <v>13009</v>
      </c>
      <c r="F51" s="13">
        <v>4071</v>
      </c>
      <c r="G51" s="13">
        <v>62724</v>
      </c>
      <c r="H51" s="11">
        <f t="shared" si="3"/>
        <v>79804</v>
      </c>
    </row>
    <row r="52" spans="1:8" ht="12.75" customHeight="1">
      <c r="A52" s="9" t="s">
        <v>75</v>
      </c>
      <c r="B52" s="12" t="s">
        <v>174</v>
      </c>
      <c r="C52" s="10">
        <v>100</v>
      </c>
      <c r="D52" s="9" t="s">
        <v>7</v>
      </c>
      <c r="E52" s="13">
        <v>2522</v>
      </c>
      <c r="F52" s="13">
        <v>28</v>
      </c>
      <c r="G52" s="13">
        <v>28657</v>
      </c>
      <c r="H52" s="11">
        <f t="shared" si="3"/>
        <v>31207</v>
      </c>
    </row>
    <row r="53" spans="1:8" ht="12.75" customHeight="1">
      <c r="A53" s="9" t="s">
        <v>77</v>
      </c>
      <c r="B53" s="12" t="s">
        <v>59</v>
      </c>
      <c r="C53" s="10">
        <v>126</v>
      </c>
      <c r="D53" s="9" t="s">
        <v>7</v>
      </c>
      <c r="E53" s="13">
        <v>10803.677767184237</v>
      </c>
      <c r="F53" s="13">
        <v>413.1197675474439</v>
      </c>
      <c r="G53" s="13">
        <v>32530.202465268318</v>
      </c>
      <c r="H53" s="11">
        <f t="shared" si="3"/>
        <v>43747</v>
      </c>
    </row>
    <row r="54" spans="1:8" ht="12.75" customHeight="1">
      <c r="A54" s="9" t="s">
        <v>78</v>
      </c>
      <c r="B54" s="12" t="s">
        <v>87</v>
      </c>
      <c r="C54" s="10">
        <v>274</v>
      </c>
      <c r="D54" s="9"/>
      <c r="E54" s="13">
        <v>4945</v>
      </c>
      <c r="F54" s="13">
        <v>2092</v>
      </c>
      <c r="G54" s="13">
        <v>89210</v>
      </c>
      <c r="H54" s="13">
        <f>H55+H56</f>
        <v>96247</v>
      </c>
    </row>
    <row r="55" spans="1:8" ht="12.75" customHeight="1">
      <c r="A55" s="9"/>
      <c r="B55" s="14" t="s">
        <v>88</v>
      </c>
      <c r="C55" s="10">
        <v>125</v>
      </c>
      <c r="D55" s="9" t="s">
        <v>7</v>
      </c>
      <c r="E55" s="13">
        <v>3225</v>
      </c>
      <c r="F55" s="11">
        <v>0</v>
      </c>
      <c r="G55" s="11">
        <v>40237</v>
      </c>
      <c r="H55" s="11">
        <f aca="true" t="shared" si="4" ref="H55:H60">SUM(E55:G55)</f>
        <v>43462</v>
      </c>
    </row>
    <row r="56" spans="1:8" ht="12.75" customHeight="1">
      <c r="A56" s="9"/>
      <c r="B56" s="14" t="s">
        <v>89</v>
      </c>
      <c r="C56" s="10">
        <v>149</v>
      </c>
      <c r="D56" s="9" t="s">
        <v>32</v>
      </c>
      <c r="E56" s="13">
        <v>1720</v>
      </c>
      <c r="F56" s="11">
        <v>2092</v>
      </c>
      <c r="G56" s="11">
        <v>48973</v>
      </c>
      <c r="H56" s="11">
        <f t="shared" si="4"/>
        <v>52785</v>
      </c>
    </row>
    <row r="57" spans="1:8" ht="12.75" customHeight="1">
      <c r="A57" s="9" t="s">
        <v>80</v>
      </c>
      <c r="B57" s="12" t="s">
        <v>163</v>
      </c>
      <c r="C57" s="10">
        <v>138</v>
      </c>
      <c r="D57" s="9" t="s">
        <v>7</v>
      </c>
      <c r="E57" s="13">
        <v>3676</v>
      </c>
      <c r="F57" s="11">
        <v>120</v>
      </c>
      <c r="G57" s="11">
        <v>44495</v>
      </c>
      <c r="H57" s="11">
        <f t="shared" si="4"/>
        <v>48291</v>
      </c>
    </row>
    <row r="58" spans="1:8" ht="12.75" customHeight="1">
      <c r="A58" s="9" t="s">
        <v>82</v>
      </c>
      <c r="B58" s="12" t="s">
        <v>170</v>
      </c>
      <c r="C58" s="10">
        <v>223</v>
      </c>
      <c r="D58" s="9" t="s">
        <v>7</v>
      </c>
      <c r="E58" s="13">
        <v>2205</v>
      </c>
      <c r="F58" s="11">
        <v>327</v>
      </c>
      <c r="G58" s="11">
        <v>66236</v>
      </c>
      <c r="H58" s="11">
        <f t="shared" si="4"/>
        <v>68768</v>
      </c>
    </row>
    <row r="59" spans="1:8" ht="12.75" customHeight="1">
      <c r="A59" s="9" t="s">
        <v>84</v>
      </c>
      <c r="B59" s="12" t="s">
        <v>62</v>
      </c>
      <c r="C59" s="10">
        <v>170</v>
      </c>
      <c r="D59" s="9" t="s">
        <v>7</v>
      </c>
      <c r="E59" s="13">
        <v>8440</v>
      </c>
      <c r="F59" s="11">
        <v>1005</v>
      </c>
      <c r="G59" s="11">
        <v>47023</v>
      </c>
      <c r="H59" s="11">
        <f t="shared" si="4"/>
        <v>56468</v>
      </c>
    </row>
    <row r="60" spans="1:8" ht="12.75" customHeight="1">
      <c r="A60" s="9" t="s">
        <v>86</v>
      </c>
      <c r="B60" s="12" t="s">
        <v>64</v>
      </c>
      <c r="C60" s="10">
        <v>194</v>
      </c>
      <c r="D60" s="9" t="s">
        <v>7</v>
      </c>
      <c r="E60" s="13">
        <v>16398</v>
      </c>
      <c r="F60" s="13">
        <v>1183</v>
      </c>
      <c r="G60" s="13">
        <v>50407</v>
      </c>
      <c r="H60" s="11">
        <f t="shared" si="4"/>
        <v>67988</v>
      </c>
    </row>
    <row r="61" spans="1:8" ht="12.75" customHeight="1">
      <c r="A61" s="9" t="s">
        <v>90</v>
      </c>
      <c r="B61" s="12" t="s">
        <v>91</v>
      </c>
      <c r="C61" s="10">
        <v>228</v>
      </c>
      <c r="D61" s="9"/>
      <c r="E61" s="13">
        <v>21634</v>
      </c>
      <c r="F61" s="13">
        <v>10576</v>
      </c>
      <c r="G61" s="13">
        <v>45548</v>
      </c>
      <c r="H61" s="13">
        <f>H62+H63</f>
        <v>77758</v>
      </c>
    </row>
    <row r="62" spans="1:8" ht="12.75" customHeight="1">
      <c r="A62" s="9"/>
      <c r="B62" s="14" t="s">
        <v>92</v>
      </c>
      <c r="C62" s="10">
        <v>215</v>
      </c>
      <c r="D62" s="9" t="s">
        <v>7</v>
      </c>
      <c r="E62" s="13">
        <v>21621</v>
      </c>
      <c r="F62" s="13">
        <v>10450</v>
      </c>
      <c r="G62" s="13">
        <v>41562</v>
      </c>
      <c r="H62" s="11">
        <f>SUM(E62:G62)</f>
        <v>73633</v>
      </c>
    </row>
    <row r="63" spans="1:8" ht="12.75" customHeight="1">
      <c r="A63" s="9"/>
      <c r="B63" s="14" t="s">
        <v>93</v>
      </c>
      <c r="C63" s="10">
        <v>13</v>
      </c>
      <c r="D63" s="9" t="s">
        <v>32</v>
      </c>
      <c r="E63" s="13">
        <v>13</v>
      </c>
      <c r="F63" s="13">
        <v>126</v>
      </c>
      <c r="G63" s="11">
        <v>3986</v>
      </c>
      <c r="H63" s="11">
        <f>SUM(E63:G63)</f>
        <v>4125</v>
      </c>
    </row>
    <row r="64" spans="1:8" ht="12.75" customHeight="1">
      <c r="A64" s="9" t="s">
        <v>95</v>
      </c>
      <c r="B64" s="12" t="s">
        <v>66</v>
      </c>
      <c r="C64" s="10">
        <v>505</v>
      </c>
      <c r="D64" s="9" t="s">
        <v>7</v>
      </c>
      <c r="E64" s="13">
        <v>40572</v>
      </c>
      <c r="F64" s="11">
        <v>24619</v>
      </c>
      <c r="G64" s="11">
        <v>111850</v>
      </c>
      <c r="H64" s="11">
        <f>SUM(E64:G64)</f>
        <v>177041</v>
      </c>
    </row>
    <row r="65" spans="1:8" ht="12.75" customHeight="1">
      <c r="A65" s="9" t="s">
        <v>99</v>
      </c>
      <c r="B65" s="12" t="s">
        <v>175</v>
      </c>
      <c r="C65" s="27">
        <f>C66+C67</f>
        <v>172</v>
      </c>
      <c r="D65" s="9"/>
      <c r="E65" s="13">
        <v>17545</v>
      </c>
      <c r="F65" s="13">
        <v>5621</v>
      </c>
      <c r="G65" s="13">
        <v>29726</v>
      </c>
      <c r="H65" s="13">
        <f>H66+H67</f>
        <v>52892</v>
      </c>
    </row>
    <row r="66" spans="1:8" ht="12.75" customHeight="1">
      <c r="A66" s="9"/>
      <c r="B66" s="14" t="s">
        <v>92</v>
      </c>
      <c r="C66" s="10">
        <v>166</v>
      </c>
      <c r="D66" s="9" t="s">
        <v>7</v>
      </c>
      <c r="E66" s="13">
        <v>17545</v>
      </c>
      <c r="F66" s="13">
        <v>5621</v>
      </c>
      <c r="G66" s="13">
        <v>27644</v>
      </c>
      <c r="H66" s="11">
        <f aca="true" t="shared" si="5" ref="H66:H79">SUM(E66:G66)</f>
        <v>50810</v>
      </c>
    </row>
    <row r="67" spans="1:8" ht="12.75" customHeight="1">
      <c r="A67" s="9"/>
      <c r="B67" s="14" t="s">
        <v>93</v>
      </c>
      <c r="C67" s="10">
        <v>6</v>
      </c>
      <c r="D67" s="9" t="s">
        <v>32</v>
      </c>
      <c r="E67" s="13"/>
      <c r="F67" s="13"/>
      <c r="G67" s="11">
        <v>2082</v>
      </c>
      <c r="H67" s="11">
        <f t="shared" si="5"/>
        <v>2082</v>
      </c>
    </row>
    <row r="68" spans="1:8" ht="12.75" customHeight="1">
      <c r="A68" s="9" t="s">
        <v>101</v>
      </c>
      <c r="B68" s="12" t="s">
        <v>68</v>
      </c>
      <c r="C68" s="10">
        <v>212</v>
      </c>
      <c r="D68" s="9" t="s">
        <v>7</v>
      </c>
      <c r="E68" s="13">
        <v>11300</v>
      </c>
      <c r="F68" s="11">
        <v>251</v>
      </c>
      <c r="G68" s="11">
        <v>62929</v>
      </c>
      <c r="H68" s="11">
        <f t="shared" si="5"/>
        <v>74480</v>
      </c>
    </row>
    <row r="69" spans="1:8" ht="12.75" customHeight="1">
      <c r="A69" s="9" t="s">
        <v>102</v>
      </c>
      <c r="B69" s="12" t="s">
        <v>225</v>
      </c>
      <c r="C69" s="29">
        <v>230</v>
      </c>
      <c r="D69" s="9" t="s">
        <v>7</v>
      </c>
      <c r="E69" s="13">
        <v>13604</v>
      </c>
      <c r="F69" s="13">
        <v>4461</v>
      </c>
      <c r="G69" s="13">
        <v>52632</v>
      </c>
      <c r="H69" s="11">
        <f t="shared" si="5"/>
        <v>70697</v>
      </c>
    </row>
    <row r="70" spans="1:8" ht="12.75" customHeight="1">
      <c r="A70" s="9" t="s">
        <v>104</v>
      </c>
      <c r="B70" s="12" t="s">
        <v>71</v>
      </c>
      <c r="C70" s="10">
        <v>570</v>
      </c>
      <c r="D70" s="9" t="s">
        <v>7</v>
      </c>
      <c r="E70" s="13">
        <v>46093.57778558666</v>
      </c>
      <c r="F70" s="13">
        <v>9600.28722735574</v>
      </c>
      <c r="G70" s="13">
        <v>146340.1349870576</v>
      </c>
      <c r="H70" s="11">
        <f t="shared" si="5"/>
        <v>202034</v>
      </c>
    </row>
    <row r="71" spans="1:8" ht="12.75" customHeight="1">
      <c r="A71" s="9" t="s">
        <v>106</v>
      </c>
      <c r="B71" s="12" t="s">
        <v>224</v>
      </c>
      <c r="C71" s="10">
        <v>60</v>
      </c>
      <c r="D71" s="9" t="s">
        <v>7</v>
      </c>
      <c r="E71" s="13">
        <v>3588.9478895525826</v>
      </c>
      <c r="F71" s="13">
        <v>918.704580256101</v>
      </c>
      <c r="G71" s="13">
        <v>15202.347530191317</v>
      </c>
      <c r="H71" s="11">
        <f t="shared" si="5"/>
        <v>19710</v>
      </c>
    </row>
    <row r="72" spans="1:8" ht="12.75" customHeight="1">
      <c r="A72" s="9" t="s">
        <v>109</v>
      </c>
      <c r="B72" s="12" t="s">
        <v>74</v>
      </c>
      <c r="C72" s="10">
        <v>163</v>
      </c>
      <c r="D72" s="9" t="s">
        <v>7</v>
      </c>
      <c r="E72" s="13">
        <v>10275</v>
      </c>
      <c r="F72" s="13">
        <v>1246</v>
      </c>
      <c r="G72" s="13">
        <v>42190</v>
      </c>
      <c r="H72" s="11">
        <f t="shared" si="5"/>
        <v>53711</v>
      </c>
    </row>
    <row r="73" spans="1:8" ht="12.75" customHeight="1">
      <c r="A73" s="9" t="s">
        <v>111</v>
      </c>
      <c r="B73" s="12" t="s">
        <v>76</v>
      </c>
      <c r="C73" s="10">
        <v>68</v>
      </c>
      <c r="D73" s="9" t="s">
        <v>7</v>
      </c>
      <c r="E73" s="13">
        <v>4601</v>
      </c>
      <c r="F73" s="13">
        <v>220</v>
      </c>
      <c r="G73" s="13">
        <v>18675</v>
      </c>
      <c r="H73" s="11">
        <f t="shared" si="5"/>
        <v>23496</v>
      </c>
    </row>
    <row r="74" spans="1:8" ht="12.75" customHeight="1">
      <c r="A74" s="9" t="s">
        <v>113</v>
      </c>
      <c r="B74" s="12" t="s">
        <v>173</v>
      </c>
      <c r="C74" s="10">
        <v>195</v>
      </c>
      <c r="D74" s="9" t="s">
        <v>7</v>
      </c>
      <c r="E74" s="13">
        <v>18482</v>
      </c>
      <c r="F74" s="13">
        <v>2323</v>
      </c>
      <c r="G74" s="13">
        <v>49053</v>
      </c>
      <c r="H74" s="11">
        <f t="shared" si="5"/>
        <v>69858</v>
      </c>
    </row>
    <row r="75" spans="1:8" ht="12.75" customHeight="1">
      <c r="A75" s="9" t="s">
        <v>116</v>
      </c>
      <c r="B75" s="15" t="s">
        <v>79</v>
      </c>
      <c r="C75" s="10">
        <v>204</v>
      </c>
      <c r="D75" s="9" t="s">
        <v>7</v>
      </c>
      <c r="E75" s="13">
        <v>5437</v>
      </c>
      <c r="F75" s="11">
        <v>10205</v>
      </c>
      <c r="G75" s="11">
        <v>57412</v>
      </c>
      <c r="H75" s="11">
        <f t="shared" si="5"/>
        <v>73054</v>
      </c>
    </row>
    <row r="76" spans="1:8" ht="12.75" customHeight="1">
      <c r="A76" s="9" t="s">
        <v>118</v>
      </c>
      <c r="B76" s="15" t="s">
        <v>201</v>
      </c>
      <c r="C76" s="10">
        <v>147</v>
      </c>
      <c r="D76" s="9" t="s">
        <v>7</v>
      </c>
      <c r="E76" s="13">
        <v>3265</v>
      </c>
      <c r="F76" s="13">
        <v>85</v>
      </c>
      <c r="G76" s="13">
        <v>16085</v>
      </c>
      <c r="H76" s="11">
        <f t="shared" si="5"/>
        <v>19435</v>
      </c>
    </row>
    <row r="77" spans="1:8" ht="12.75" customHeight="1">
      <c r="A77" s="9" t="s">
        <v>120</v>
      </c>
      <c r="B77" s="12" t="s">
        <v>81</v>
      </c>
      <c r="C77" s="10">
        <v>204</v>
      </c>
      <c r="D77" s="9" t="s">
        <v>7</v>
      </c>
      <c r="E77" s="13">
        <v>9806</v>
      </c>
      <c r="F77" s="13">
        <v>12706</v>
      </c>
      <c r="G77" s="13">
        <v>48392</v>
      </c>
      <c r="H77" s="11">
        <f t="shared" si="5"/>
        <v>70904</v>
      </c>
    </row>
    <row r="78" spans="1:8" ht="12.75" customHeight="1">
      <c r="A78" s="9" t="s">
        <v>122</v>
      </c>
      <c r="B78" s="12" t="s">
        <v>83</v>
      </c>
      <c r="C78" s="10">
        <v>239</v>
      </c>
      <c r="D78" s="9" t="s">
        <v>7</v>
      </c>
      <c r="E78" s="13">
        <v>22304</v>
      </c>
      <c r="F78" s="13">
        <v>737</v>
      </c>
      <c r="G78" s="13">
        <v>55395</v>
      </c>
      <c r="H78" s="11">
        <f t="shared" si="5"/>
        <v>78436</v>
      </c>
    </row>
    <row r="79" spans="1:8" ht="12.75" customHeight="1">
      <c r="A79" s="9" t="s">
        <v>127</v>
      </c>
      <c r="B79" s="12" t="s">
        <v>85</v>
      </c>
      <c r="C79" s="10">
        <v>165</v>
      </c>
      <c r="D79" s="9" t="s">
        <v>7</v>
      </c>
      <c r="E79" s="13">
        <v>14802</v>
      </c>
      <c r="F79" s="11">
        <v>211</v>
      </c>
      <c r="G79" s="11">
        <v>37767</v>
      </c>
      <c r="H79" s="11">
        <f t="shared" si="5"/>
        <v>52780</v>
      </c>
    </row>
    <row r="80" spans="1:8" ht="12.75" customHeight="1">
      <c r="A80" s="9"/>
      <c r="B80" s="12" t="s">
        <v>18</v>
      </c>
      <c r="C80" s="10">
        <f>SUM(C48:C79)-(C54+C61+C65)</f>
        <v>5212</v>
      </c>
      <c r="D80" s="10"/>
      <c r="E80" s="10">
        <f>+E48+E49+E50+E51+E52+E53+E55+E56+E57+E58+E59+E60+E62+E63+E64+E66+E67+E68+E69+E70+E71+E72+E73+E74+E75+E76+E77+E78+E79</f>
        <v>327966.2034423235</v>
      </c>
      <c r="F80" s="10">
        <f>+F48+F49+F50+F51+F52+F53+F55+F56+F57+F58+F59+F60+F62+F63+F64+F66+F67+F68+F69+F70+F71+F72+F73+F74+F75+F76+F77+F78+F79</f>
        <v>104588.11157515929</v>
      </c>
      <c r="G80" s="10">
        <f>+G48+G49+G50+G51+G52+G53+G55+G56+G57+G58+G59+G60+G62+G63+G64+G66+G67+G68+G69+G70+G71+G72+G73+G74+G75+G76+G77+G78+G79</f>
        <v>1317063.6849825173</v>
      </c>
      <c r="H80" s="10">
        <f>+H48+H49+H50+H51+H52+H53+H55+H56+H57+H58+H59+H60+H62+H63+H64+H66+H67+H68+H69+H70+H71+H72+H73+H74+H75+H76+H77+H78+H79</f>
        <v>1749618</v>
      </c>
    </row>
    <row r="81" spans="1:8" ht="15.75" customHeight="1">
      <c r="A81" s="12"/>
      <c r="B81" s="12" t="s">
        <v>94</v>
      </c>
      <c r="C81" s="10"/>
      <c r="D81" s="9"/>
      <c r="E81" s="13"/>
      <c r="F81" s="11"/>
      <c r="G81" s="11"/>
      <c r="H81" s="11"/>
    </row>
    <row r="82" spans="1:8" ht="12.75" customHeight="1">
      <c r="A82" s="9" t="s">
        <v>129</v>
      </c>
      <c r="B82" s="14" t="s">
        <v>96</v>
      </c>
      <c r="C82" s="10">
        <v>809</v>
      </c>
      <c r="D82" s="9"/>
      <c r="E82" s="13">
        <v>61563</v>
      </c>
      <c r="F82" s="13">
        <v>5412</v>
      </c>
      <c r="G82" s="13">
        <v>183092</v>
      </c>
      <c r="H82" s="13">
        <f>H83+H84</f>
        <v>250067</v>
      </c>
    </row>
    <row r="83" spans="1:8" ht="12.75" customHeight="1">
      <c r="A83" s="9"/>
      <c r="B83" s="14" t="s">
        <v>97</v>
      </c>
      <c r="C83" s="10">
        <v>643</v>
      </c>
      <c r="D83" s="9" t="s">
        <v>7</v>
      </c>
      <c r="E83" s="13">
        <v>58691</v>
      </c>
      <c r="F83" s="13">
        <v>5412</v>
      </c>
      <c r="G83" s="13">
        <v>117703</v>
      </c>
      <c r="H83" s="11">
        <f aca="true" t="shared" si="6" ref="H83:H91">SUM(E83:G83)</f>
        <v>181806</v>
      </c>
    </row>
    <row r="84" spans="1:8" ht="12.75" customHeight="1">
      <c r="A84" s="9"/>
      <c r="B84" s="14" t="s">
        <v>98</v>
      </c>
      <c r="C84" s="10">
        <v>166</v>
      </c>
      <c r="D84" s="9" t="s">
        <v>32</v>
      </c>
      <c r="E84" s="13">
        <v>2872</v>
      </c>
      <c r="F84" s="11"/>
      <c r="G84" s="11">
        <v>65389</v>
      </c>
      <c r="H84" s="11">
        <f t="shared" si="6"/>
        <v>68261</v>
      </c>
    </row>
    <row r="85" spans="1:8" ht="12.75" customHeight="1">
      <c r="A85" s="9" t="s">
        <v>130</v>
      </c>
      <c r="B85" s="14" t="s">
        <v>152</v>
      </c>
      <c r="C85" s="10">
        <v>200</v>
      </c>
      <c r="D85" s="9" t="s">
        <v>7</v>
      </c>
      <c r="E85" s="13">
        <v>13562</v>
      </c>
      <c r="F85" s="13">
        <v>3298</v>
      </c>
      <c r="G85" s="13">
        <v>51997</v>
      </c>
      <c r="H85" s="11">
        <f t="shared" si="6"/>
        <v>68857</v>
      </c>
    </row>
    <row r="86" spans="1:8" ht="12.75" customHeight="1">
      <c r="A86" s="9" t="s">
        <v>132</v>
      </c>
      <c r="B86" s="14" t="s">
        <v>100</v>
      </c>
      <c r="C86" s="10">
        <v>159</v>
      </c>
      <c r="D86" s="9" t="s">
        <v>7</v>
      </c>
      <c r="E86" s="13">
        <v>10873.977779775281</v>
      </c>
      <c r="F86" s="13">
        <v>4406.812116853933</v>
      </c>
      <c r="G86" s="13">
        <v>39978.21010337079</v>
      </c>
      <c r="H86" s="11">
        <f t="shared" si="6"/>
        <v>55259</v>
      </c>
    </row>
    <row r="87" spans="1:8" ht="12.75" customHeight="1">
      <c r="A87" s="9" t="s">
        <v>135</v>
      </c>
      <c r="B87" s="14" t="s">
        <v>105</v>
      </c>
      <c r="C87" s="10">
        <v>153</v>
      </c>
      <c r="D87" s="9" t="s">
        <v>7</v>
      </c>
      <c r="E87" s="13">
        <v>9435</v>
      </c>
      <c r="F87" s="13">
        <v>7193</v>
      </c>
      <c r="G87" s="13">
        <v>35900</v>
      </c>
      <c r="H87" s="11">
        <f t="shared" si="6"/>
        <v>52528</v>
      </c>
    </row>
    <row r="88" spans="1:8" ht="12.75" customHeight="1">
      <c r="A88" s="9" t="s">
        <v>137</v>
      </c>
      <c r="B88" s="12" t="s">
        <v>166</v>
      </c>
      <c r="C88" s="10">
        <v>165</v>
      </c>
      <c r="D88" s="9" t="s">
        <v>7</v>
      </c>
      <c r="E88" s="13">
        <v>13115</v>
      </c>
      <c r="F88" s="11">
        <v>3493</v>
      </c>
      <c r="G88" s="11">
        <v>38752</v>
      </c>
      <c r="H88" s="11">
        <f t="shared" si="6"/>
        <v>55360</v>
      </c>
    </row>
    <row r="89" spans="1:8" ht="12.75" customHeight="1">
      <c r="A89" s="9" t="s">
        <v>138</v>
      </c>
      <c r="B89" s="14" t="s">
        <v>200</v>
      </c>
      <c r="C89" s="10">
        <v>165</v>
      </c>
      <c r="D89" s="9" t="s">
        <v>7</v>
      </c>
      <c r="E89" s="13">
        <v>7570</v>
      </c>
      <c r="F89" s="13">
        <v>470</v>
      </c>
      <c r="G89" s="13">
        <v>16636</v>
      </c>
      <c r="H89" s="11">
        <f t="shared" si="6"/>
        <v>24676</v>
      </c>
    </row>
    <row r="90" spans="1:8" ht="12.75" customHeight="1">
      <c r="A90" s="9" t="s">
        <v>139</v>
      </c>
      <c r="B90" s="14" t="s">
        <v>103</v>
      </c>
      <c r="C90" s="10">
        <v>530</v>
      </c>
      <c r="D90" s="9" t="s">
        <v>7</v>
      </c>
      <c r="E90" s="13">
        <v>25008</v>
      </c>
      <c r="F90" s="13">
        <v>7899</v>
      </c>
      <c r="G90" s="13">
        <v>142781</v>
      </c>
      <c r="H90" s="11">
        <f t="shared" si="6"/>
        <v>175688</v>
      </c>
    </row>
    <row r="91" spans="1:8" ht="12.75" customHeight="1">
      <c r="A91" s="9" t="s">
        <v>142</v>
      </c>
      <c r="B91" s="14" t="s">
        <v>107</v>
      </c>
      <c r="C91" s="10">
        <v>295</v>
      </c>
      <c r="D91" s="9" t="s">
        <v>7</v>
      </c>
      <c r="E91" s="13">
        <v>16021</v>
      </c>
      <c r="F91" s="13">
        <v>884</v>
      </c>
      <c r="G91" s="13">
        <v>75465</v>
      </c>
      <c r="H91" s="11">
        <f t="shared" si="6"/>
        <v>92370</v>
      </c>
    </row>
    <row r="92" spans="1:8" ht="12.75" customHeight="1">
      <c r="A92" s="9"/>
      <c r="B92" s="12" t="s">
        <v>18</v>
      </c>
      <c r="C92" s="27">
        <f>SUM(C83:C91)</f>
        <v>2476</v>
      </c>
      <c r="D92" s="9"/>
      <c r="E92" s="27">
        <f>SUM(E83:E91)</f>
        <v>157147.97777977528</v>
      </c>
      <c r="F92" s="27">
        <f>SUM(F83:F91)</f>
        <v>33055.81211685394</v>
      </c>
      <c r="G92" s="27">
        <f>SUM(G83:G91)</f>
        <v>584601.2101033707</v>
      </c>
      <c r="H92" s="27">
        <f>SUM(H83:H91)</f>
        <v>774805</v>
      </c>
    </row>
    <row r="93" spans="1:8" ht="12.75" customHeight="1">
      <c r="A93" s="12"/>
      <c r="B93" s="12" t="s">
        <v>108</v>
      </c>
      <c r="C93" s="10"/>
      <c r="D93" s="9"/>
      <c r="E93" s="13"/>
      <c r="F93" s="11"/>
      <c r="G93" s="11"/>
      <c r="H93" s="11"/>
    </row>
    <row r="94" spans="1:8" ht="12.75" customHeight="1">
      <c r="A94" s="9" t="s">
        <v>144</v>
      </c>
      <c r="B94" s="14" t="s">
        <v>110</v>
      </c>
      <c r="C94" s="10">
        <v>330</v>
      </c>
      <c r="D94" s="9" t="s">
        <v>7</v>
      </c>
      <c r="E94" s="13">
        <v>6936.00916205555</v>
      </c>
      <c r="F94" s="13">
        <v>1802.0268091674716</v>
      </c>
      <c r="G94" s="13">
        <v>101678.96402877699</v>
      </c>
      <c r="H94" s="11">
        <f aca="true" t="shared" si="7" ref="H94:H100">SUM(E94:G94)</f>
        <v>110417.00000000001</v>
      </c>
    </row>
    <row r="95" spans="1:8" ht="12.75" customHeight="1">
      <c r="A95" s="9" t="s">
        <v>188</v>
      </c>
      <c r="B95" s="14" t="s">
        <v>199</v>
      </c>
      <c r="C95" s="10">
        <v>76</v>
      </c>
      <c r="D95" s="9" t="s">
        <v>7</v>
      </c>
      <c r="E95" s="13">
        <v>759</v>
      </c>
      <c r="F95" s="13">
        <v>628</v>
      </c>
      <c r="G95" s="13">
        <v>12281</v>
      </c>
      <c r="H95" s="11">
        <f t="shared" si="7"/>
        <v>13668</v>
      </c>
    </row>
    <row r="96" spans="1:8" ht="12.75" customHeight="1">
      <c r="A96" s="9" t="s">
        <v>146</v>
      </c>
      <c r="B96" s="45" t="s">
        <v>187</v>
      </c>
      <c r="C96" s="27">
        <v>132</v>
      </c>
      <c r="D96" s="9" t="s">
        <v>7</v>
      </c>
      <c r="E96" s="13">
        <v>6601</v>
      </c>
      <c r="F96" s="13">
        <v>2570</v>
      </c>
      <c r="G96" s="13">
        <v>28720</v>
      </c>
      <c r="H96" s="11">
        <f t="shared" si="7"/>
        <v>37891</v>
      </c>
    </row>
    <row r="97" spans="1:8" ht="12.75" customHeight="1">
      <c r="A97" s="9" t="s">
        <v>153</v>
      </c>
      <c r="B97" s="45" t="s">
        <v>204</v>
      </c>
      <c r="C97" s="27">
        <v>64</v>
      </c>
      <c r="D97" s="9" t="s">
        <v>7</v>
      </c>
      <c r="E97" s="13">
        <v>4358</v>
      </c>
      <c r="F97" s="13">
        <v>1057</v>
      </c>
      <c r="G97" s="13">
        <v>15544</v>
      </c>
      <c r="H97" s="11">
        <f t="shared" si="7"/>
        <v>20959</v>
      </c>
    </row>
    <row r="98" spans="1:8" ht="12.75" customHeight="1">
      <c r="A98" s="9" t="s">
        <v>149</v>
      </c>
      <c r="B98" s="14" t="s">
        <v>112</v>
      </c>
      <c r="C98" s="10">
        <v>148</v>
      </c>
      <c r="D98" s="9" t="s">
        <v>7</v>
      </c>
      <c r="E98" s="13">
        <v>5250.47172884511</v>
      </c>
      <c r="F98" s="13">
        <v>106.24063445280385</v>
      </c>
      <c r="G98" s="13">
        <v>45849.28763670209</v>
      </c>
      <c r="H98" s="11">
        <f t="shared" si="7"/>
        <v>51206</v>
      </c>
    </row>
    <row r="99" spans="1:8" ht="12.75" customHeight="1">
      <c r="A99" s="9" t="s">
        <v>154</v>
      </c>
      <c r="B99" s="14" t="s">
        <v>114</v>
      </c>
      <c r="C99" s="10">
        <v>150</v>
      </c>
      <c r="D99" s="9" t="s">
        <v>7</v>
      </c>
      <c r="E99" s="13">
        <v>12614</v>
      </c>
      <c r="F99" s="13">
        <v>1518</v>
      </c>
      <c r="G99" s="13">
        <v>38902</v>
      </c>
      <c r="H99" s="11">
        <f t="shared" si="7"/>
        <v>53034</v>
      </c>
    </row>
    <row r="100" spans="1:8" ht="12.75" customHeight="1">
      <c r="A100" s="9" t="s">
        <v>155</v>
      </c>
      <c r="B100" s="14" t="s">
        <v>202</v>
      </c>
      <c r="C100" s="10">
        <v>132</v>
      </c>
      <c r="D100" s="9" t="s">
        <v>7</v>
      </c>
      <c r="E100" s="13">
        <v>2868</v>
      </c>
      <c r="F100" s="13">
        <v>1163</v>
      </c>
      <c r="G100" s="13">
        <v>3463</v>
      </c>
      <c r="H100" s="11">
        <f t="shared" si="7"/>
        <v>7494</v>
      </c>
    </row>
    <row r="101" spans="1:8" ht="12.75" customHeight="1">
      <c r="A101" s="9"/>
      <c r="B101" s="12" t="s">
        <v>18</v>
      </c>
      <c r="C101" s="27">
        <f>SUM(C94:C100)</f>
        <v>1032</v>
      </c>
      <c r="D101" s="10"/>
      <c r="E101" s="27">
        <f>SUM(E94:E100)</f>
        <v>39386.48089090066</v>
      </c>
      <c r="F101" s="27">
        <f>SUM(F94:F100)</f>
        <v>8844.267443620276</v>
      </c>
      <c r="G101" s="27">
        <f>SUM(G94:G100)</f>
        <v>246438.25166547907</v>
      </c>
      <c r="H101" s="27">
        <f>SUM(H94:H100)</f>
        <v>294669</v>
      </c>
    </row>
    <row r="102" spans="1:8" ht="12.75" customHeight="1">
      <c r="A102" s="12"/>
      <c r="B102" s="12" t="s">
        <v>115</v>
      </c>
      <c r="C102" s="10"/>
      <c r="D102" s="9"/>
      <c r="E102" s="13"/>
      <c r="F102" s="11"/>
      <c r="G102" s="11"/>
      <c r="H102" s="11"/>
    </row>
    <row r="103" spans="1:8" ht="12.75" customHeight="1">
      <c r="A103" s="9" t="s">
        <v>156</v>
      </c>
      <c r="B103" s="14" t="s">
        <v>117</v>
      </c>
      <c r="C103" s="10">
        <v>151</v>
      </c>
      <c r="D103" s="9" t="s">
        <v>7</v>
      </c>
      <c r="E103" s="13">
        <v>13014</v>
      </c>
      <c r="F103" s="11">
        <v>753</v>
      </c>
      <c r="G103" s="11">
        <v>37366</v>
      </c>
      <c r="H103" s="11">
        <f>SUM(E103:G103)</f>
        <v>51133</v>
      </c>
    </row>
    <row r="104" spans="1:8" ht="12.75" customHeight="1">
      <c r="A104" s="9" t="s">
        <v>157</v>
      </c>
      <c r="B104" s="14" t="s">
        <v>119</v>
      </c>
      <c r="C104" s="10">
        <v>325</v>
      </c>
      <c r="D104" s="9" t="s">
        <v>7</v>
      </c>
      <c r="E104" s="13">
        <v>21818</v>
      </c>
      <c r="F104" s="13">
        <v>4701</v>
      </c>
      <c r="G104" s="13">
        <v>59187</v>
      </c>
      <c r="H104" s="11">
        <f>SUM(E104:G104)</f>
        <v>85706</v>
      </c>
    </row>
    <row r="105" spans="1:8" ht="12.75" customHeight="1">
      <c r="A105" s="9" t="s">
        <v>158</v>
      </c>
      <c r="B105" s="14" t="s">
        <v>121</v>
      </c>
      <c r="C105" s="10">
        <v>149</v>
      </c>
      <c r="D105" s="9" t="s">
        <v>7</v>
      </c>
      <c r="E105" s="13">
        <v>15185</v>
      </c>
      <c r="F105" s="11">
        <v>481</v>
      </c>
      <c r="G105" s="11">
        <v>35001</v>
      </c>
      <c r="H105" s="11">
        <f>SUM(E105:G105)</f>
        <v>50667</v>
      </c>
    </row>
    <row r="106" spans="1:8" ht="12.75" customHeight="1">
      <c r="A106" s="9" t="s">
        <v>167</v>
      </c>
      <c r="B106" s="14" t="s">
        <v>181</v>
      </c>
      <c r="C106" s="10">
        <v>32</v>
      </c>
      <c r="D106" s="9" t="s">
        <v>7</v>
      </c>
      <c r="E106" s="13">
        <v>4112</v>
      </c>
      <c r="F106" s="11">
        <v>744</v>
      </c>
      <c r="G106" s="11">
        <v>6404</v>
      </c>
      <c r="H106" s="11">
        <f>SUM(E106:G106)</f>
        <v>11260</v>
      </c>
    </row>
    <row r="107" spans="1:8" ht="12.75" customHeight="1">
      <c r="A107" s="9" t="s">
        <v>168</v>
      </c>
      <c r="B107" s="14" t="s">
        <v>123</v>
      </c>
      <c r="C107" s="27">
        <f>C108+C109</f>
        <v>372</v>
      </c>
      <c r="D107" s="9"/>
      <c r="E107" s="13">
        <v>19750</v>
      </c>
      <c r="F107" s="13">
        <v>4554</v>
      </c>
      <c r="G107" s="13">
        <v>86602</v>
      </c>
      <c r="H107" s="13">
        <f>H108+H109</f>
        <v>110906</v>
      </c>
    </row>
    <row r="108" spans="1:8" ht="12.75" customHeight="1">
      <c r="A108" s="9"/>
      <c r="B108" s="14" t="s">
        <v>124</v>
      </c>
      <c r="C108" s="10">
        <v>276</v>
      </c>
      <c r="D108" s="9" t="s">
        <v>7</v>
      </c>
      <c r="E108" s="13">
        <v>17403</v>
      </c>
      <c r="F108" s="13">
        <v>2638</v>
      </c>
      <c r="G108" s="13">
        <v>56394</v>
      </c>
      <c r="H108" s="11">
        <f>SUM(E108:G108)</f>
        <v>76435</v>
      </c>
    </row>
    <row r="109" spans="1:8" ht="12.75" customHeight="1">
      <c r="A109" s="9"/>
      <c r="B109" s="14" t="s">
        <v>125</v>
      </c>
      <c r="C109" s="10">
        <v>96</v>
      </c>
      <c r="D109" s="9" t="s">
        <v>32</v>
      </c>
      <c r="E109" s="13">
        <v>2347</v>
      </c>
      <c r="F109" s="11">
        <v>1916</v>
      </c>
      <c r="G109" s="11">
        <v>30208</v>
      </c>
      <c r="H109" s="11">
        <f>SUM(E109:G109)</f>
        <v>34471</v>
      </c>
    </row>
    <row r="110" spans="1:8" ht="12.75" customHeight="1">
      <c r="A110" s="9"/>
      <c r="B110" s="12" t="s">
        <v>18</v>
      </c>
      <c r="C110" s="27">
        <f>SUM(C103:C107)</f>
        <v>1029</v>
      </c>
      <c r="D110" s="9"/>
      <c r="E110" s="27">
        <f>SUM(E103:E107)</f>
        <v>73879</v>
      </c>
      <c r="F110" s="27">
        <f>SUM(F103:F107)</f>
        <v>11233</v>
      </c>
      <c r="G110" s="27">
        <f>SUM(G103:G107)</f>
        <v>224560</v>
      </c>
      <c r="H110" s="27">
        <f>SUM(H103:H107)</f>
        <v>309672</v>
      </c>
    </row>
    <row r="111" spans="1:8" ht="12.75" customHeight="1">
      <c r="A111" s="12"/>
      <c r="B111" s="12" t="s">
        <v>126</v>
      </c>
      <c r="C111" s="10"/>
      <c r="D111" s="9"/>
      <c r="E111" s="13"/>
      <c r="F111" s="11"/>
      <c r="G111" s="11"/>
      <c r="H111" s="11"/>
    </row>
    <row r="112" spans="1:8" ht="12.75" customHeight="1">
      <c r="A112" s="9" t="s">
        <v>190</v>
      </c>
      <c r="B112" s="14" t="s">
        <v>128</v>
      </c>
      <c r="C112" s="10">
        <v>200</v>
      </c>
      <c r="D112" s="9" t="s">
        <v>7</v>
      </c>
      <c r="E112" s="13">
        <v>4546</v>
      </c>
      <c r="F112" s="13">
        <v>2891</v>
      </c>
      <c r="G112" s="13">
        <v>61109</v>
      </c>
      <c r="H112" s="11">
        <f>SUM(E112:G112)</f>
        <v>68546</v>
      </c>
    </row>
    <row r="113" spans="1:8" ht="12.75" customHeight="1">
      <c r="A113" s="9" t="s">
        <v>178</v>
      </c>
      <c r="B113" s="14" t="s">
        <v>226</v>
      </c>
      <c r="C113" s="27">
        <v>174</v>
      </c>
      <c r="D113" s="9" t="s">
        <v>7</v>
      </c>
      <c r="E113" s="13">
        <v>18734</v>
      </c>
      <c r="F113" s="13">
        <v>2968</v>
      </c>
      <c r="G113" s="13">
        <v>38305</v>
      </c>
      <c r="H113" s="11">
        <f>SUM(E113:G113)</f>
        <v>60007</v>
      </c>
    </row>
    <row r="114" spans="1:8" ht="12.75" customHeight="1">
      <c r="A114" s="9" t="s">
        <v>180</v>
      </c>
      <c r="B114" s="14" t="s">
        <v>131</v>
      </c>
      <c r="C114" s="10">
        <v>360</v>
      </c>
      <c r="D114" s="9" t="s">
        <v>7</v>
      </c>
      <c r="E114" s="13">
        <v>25098.678827361564</v>
      </c>
      <c r="F114" s="13">
        <v>1743.7396895957081</v>
      </c>
      <c r="G114" s="13">
        <v>103314.58148304273</v>
      </c>
      <c r="H114" s="11">
        <f>SUM(E114:G114)</f>
        <v>130157</v>
      </c>
    </row>
    <row r="115" spans="1:8" ht="12.75" customHeight="1">
      <c r="A115" s="9" t="s">
        <v>183</v>
      </c>
      <c r="B115" s="14" t="s">
        <v>182</v>
      </c>
      <c r="C115" s="10">
        <v>36</v>
      </c>
      <c r="D115" s="9" t="s">
        <v>7</v>
      </c>
      <c r="E115" s="13">
        <v>3044</v>
      </c>
      <c r="F115" s="13">
        <v>543</v>
      </c>
      <c r="G115" s="13">
        <v>8865</v>
      </c>
      <c r="H115" s="11">
        <f>SUM(E115:G115)</f>
        <v>12452</v>
      </c>
    </row>
    <row r="116" spans="1:8" ht="12.75" customHeight="1">
      <c r="A116" s="9" t="s">
        <v>191</v>
      </c>
      <c r="B116" s="14" t="s">
        <v>133</v>
      </c>
      <c r="C116" s="10">
        <v>217</v>
      </c>
      <c r="D116" s="9" t="s">
        <v>7</v>
      </c>
      <c r="E116" s="13">
        <v>16015</v>
      </c>
      <c r="F116" s="13">
        <v>1560</v>
      </c>
      <c r="G116" s="13">
        <v>46606</v>
      </c>
      <c r="H116" s="11">
        <f>SUM(E116:G116)</f>
        <v>64181</v>
      </c>
    </row>
    <row r="117" spans="1:8" ht="12.75" customHeight="1">
      <c r="A117" s="9"/>
      <c r="B117" s="12" t="s">
        <v>18</v>
      </c>
      <c r="C117" s="10">
        <f>C112+C113+C114+C115+C116</f>
        <v>987</v>
      </c>
      <c r="D117" s="10"/>
      <c r="E117" s="10">
        <f>E112+E113+E114+E115+E116</f>
        <v>67437.67882736157</v>
      </c>
      <c r="F117" s="10">
        <f>F112+F113+F114+F115+F116</f>
        <v>9705.739689595708</v>
      </c>
      <c r="G117" s="10">
        <f>G112+G113+G114+G115+G116</f>
        <v>258199.58148304274</v>
      </c>
      <c r="H117" s="10">
        <f>H112+H113+H114+H115+H116</f>
        <v>335343</v>
      </c>
    </row>
    <row r="118" spans="1:8" ht="12.75" customHeight="1">
      <c r="A118" s="9"/>
      <c r="B118" s="12" t="s">
        <v>134</v>
      </c>
      <c r="C118" s="10"/>
      <c r="D118" s="9"/>
      <c r="E118" s="13"/>
      <c r="F118" s="11"/>
      <c r="G118" s="11"/>
      <c r="H118" s="11"/>
    </row>
    <row r="119" spans="1:8" ht="12.75" customHeight="1">
      <c r="A119" s="9" t="s">
        <v>192</v>
      </c>
      <c r="B119" s="14" t="s">
        <v>136</v>
      </c>
      <c r="C119" s="10">
        <v>364</v>
      </c>
      <c r="D119" s="9" t="s">
        <v>7</v>
      </c>
      <c r="E119" s="13">
        <v>20438</v>
      </c>
      <c r="F119" s="13">
        <v>9395</v>
      </c>
      <c r="G119" s="13">
        <v>70338</v>
      </c>
      <c r="H119" s="11">
        <f aca="true" t="shared" si="8" ref="H119:H124">SUM(E119:G119)</f>
        <v>100171</v>
      </c>
    </row>
    <row r="120" spans="1:8" ht="12.75" customHeight="1">
      <c r="A120" s="9" t="s">
        <v>205</v>
      </c>
      <c r="B120" s="14" t="s">
        <v>197</v>
      </c>
      <c r="C120" s="10">
        <v>21</v>
      </c>
      <c r="D120" s="9" t="s">
        <v>7</v>
      </c>
      <c r="E120" s="13">
        <v>1698</v>
      </c>
      <c r="F120" s="11">
        <v>9</v>
      </c>
      <c r="G120" s="11">
        <v>4499</v>
      </c>
      <c r="H120" s="11">
        <f t="shared" si="8"/>
        <v>6206</v>
      </c>
    </row>
    <row r="121" spans="1:8" ht="12.75" customHeight="1">
      <c r="A121" s="9" t="s">
        <v>206</v>
      </c>
      <c r="B121" s="14" t="s">
        <v>213</v>
      </c>
      <c r="C121" s="10">
        <v>155</v>
      </c>
      <c r="D121" s="9" t="s">
        <v>7</v>
      </c>
      <c r="E121" s="13">
        <v>20701</v>
      </c>
      <c r="F121" s="11">
        <v>1470</v>
      </c>
      <c r="G121" s="11">
        <v>32145</v>
      </c>
      <c r="H121" s="11">
        <f t="shared" si="8"/>
        <v>54316</v>
      </c>
    </row>
    <row r="122" spans="1:8" ht="12.75" customHeight="1">
      <c r="A122" s="9" t="s">
        <v>207</v>
      </c>
      <c r="B122" s="14" t="s">
        <v>164</v>
      </c>
      <c r="C122" s="10">
        <v>190</v>
      </c>
      <c r="D122" s="9" t="s">
        <v>7</v>
      </c>
      <c r="E122" s="13">
        <v>9213</v>
      </c>
      <c r="F122" s="13">
        <v>1468</v>
      </c>
      <c r="G122" s="13">
        <v>53577</v>
      </c>
      <c r="H122" s="11">
        <f t="shared" si="8"/>
        <v>64258</v>
      </c>
    </row>
    <row r="123" spans="1:8" ht="12.75" customHeight="1">
      <c r="A123" s="9" t="s">
        <v>208</v>
      </c>
      <c r="B123" s="46" t="s">
        <v>189</v>
      </c>
      <c r="C123" s="27">
        <v>148</v>
      </c>
      <c r="D123" s="9" t="s">
        <v>7</v>
      </c>
      <c r="E123" s="13">
        <v>3258</v>
      </c>
      <c r="F123" s="13">
        <v>533</v>
      </c>
      <c r="G123" s="13">
        <v>4185</v>
      </c>
      <c r="H123" s="11">
        <f t="shared" si="8"/>
        <v>7976</v>
      </c>
    </row>
    <row r="124" spans="1:8" ht="12.75" customHeight="1">
      <c r="A124" s="9" t="s">
        <v>209</v>
      </c>
      <c r="B124" s="14" t="s">
        <v>140</v>
      </c>
      <c r="C124" s="10">
        <v>190</v>
      </c>
      <c r="D124" s="9" t="s">
        <v>7</v>
      </c>
      <c r="E124" s="13">
        <v>16297</v>
      </c>
      <c r="F124" s="11">
        <v>13355</v>
      </c>
      <c r="G124" s="11">
        <v>40115</v>
      </c>
      <c r="H124" s="11">
        <f t="shared" si="8"/>
        <v>69767</v>
      </c>
    </row>
    <row r="125" spans="1:8" ht="14.25" customHeight="1">
      <c r="A125" s="16"/>
      <c r="B125" s="38" t="s">
        <v>18</v>
      </c>
      <c r="C125" s="18">
        <f>SUM(C119:C124)</f>
        <v>1068</v>
      </c>
      <c r="D125" s="16"/>
      <c r="E125" s="18">
        <f>SUM(E119:E124)</f>
        <v>71605</v>
      </c>
      <c r="F125" s="18">
        <f>SUM(F119:F124)</f>
        <v>26230</v>
      </c>
      <c r="G125" s="18">
        <f>SUM(G119:G124)</f>
        <v>204859</v>
      </c>
      <c r="H125" s="18">
        <f>SUM(H119:H124)</f>
        <v>302694</v>
      </c>
    </row>
    <row r="126" spans="1:8" ht="18" customHeight="1">
      <c r="A126" s="110" t="s">
        <v>141</v>
      </c>
      <c r="B126" s="111"/>
      <c r="C126" s="28">
        <f>C19+C30+C39+C46+C80+C92+C101+C110+C117+C125</f>
        <v>16978</v>
      </c>
      <c r="D126" s="28" t="s">
        <v>176</v>
      </c>
      <c r="E126" s="28">
        <f>E19+E30+E39+E46+E80+E92+E101+E110+E117+E125</f>
        <v>1091999.6633050244</v>
      </c>
      <c r="F126" s="28">
        <f>F19+F30+F39+F46+F80+F92+F101+F110+F117+F125</f>
        <v>264888.84044111543</v>
      </c>
      <c r="G126" s="28">
        <f>G19+G30+G39+G46+G80+G92+G101+G110+G117+G125</f>
        <v>4117476.99625386</v>
      </c>
      <c r="H126" s="28">
        <f>H19+H30+H39+H46+H80+H92+H101+H110+H117+H125</f>
        <v>5474365.5</v>
      </c>
    </row>
    <row r="127" spans="1:8" ht="12.75" customHeight="1">
      <c r="A127" s="31"/>
      <c r="B127" s="32"/>
      <c r="C127" s="21"/>
      <c r="D127" s="20"/>
      <c r="E127" s="22"/>
      <c r="F127" s="23"/>
      <c r="G127" s="23"/>
      <c r="H127" s="24"/>
    </row>
    <row r="128" spans="1:8" ht="12.75" customHeight="1">
      <c r="A128" s="109" t="s">
        <v>161</v>
      </c>
      <c r="B128" s="109"/>
      <c r="C128" s="29"/>
      <c r="D128" s="9"/>
      <c r="E128" s="13"/>
      <c r="F128" s="11"/>
      <c r="G128" s="11"/>
      <c r="H128" s="11"/>
    </row>
    <row r="129" spans="1:8" ht="12.75" customHeight="1">
      <c r="A129" s="9"/>
      <c r="B129" s="12" t="s">
        <v>5</v>
      </c>
      <c r="C129" s="10"/>
      <c r="D129" s="9"/>
      <c r="E129" s="13"/>
      <c r="F129" s="11"/>
      <c r="G129" s="11"/>
      <c r="H129" s="11"/>
    </row>
    <row r="130" spans="1:8" ht="12.75" customHeight="1">
      <c r="A130" s="9" t="s">
        <v>210</v>
      </c>
      <c r="B130" s="14" t="s">
        <v>143</v>
      </c>
      <c r="C130" s="10">
        <v>238</v>
      </c>
      <c r="D130" s="9" t="s">
        <v>218</v>
      </c>
      <c r="E130" s="13">
        <v>235</v>
      </c>
      <c r="F130" s="13"/>
      <c r="G130" s="13">
        <v>84437</v>
      </c>
      <c r="H130" s="11">
        <f>SUM(E130:G130)</f>
        <v>84672</v>
      </c>
    </row>
    <row r="131" spans="1:8" ht="12.75" customHeight="1">
      <c r="A131" s="9"/>
      <c r="B131" s="14" t="s">
        <v>19</v>
      </c>
      <c r="C131" s="10"/>
      <c r="D131" s="9"/>
      <c r="E131" s="13"/>
      <c r="F131" s="11"/>
      <c r="G131" s="11"/>
      <c r="H131" s="11"/>
    </row>
    <row r="132" spans="1:8" ht="12.75" customHeight="1">
      <c r="A132" s="9" t="s">
        <v>211</v>
      </c>
      <c r="B132" s="14" t="s">
        <v>145</v>
      </c>
      <c r="C132" s="10">
        <v>165</v>
      </c>
      <c r="D132" s="9" t="s">
        <v>218</v>
      </c>
      <c r="E132" s="13"/>
      <c r="F132" s="11">
        <v>1790</v>
      </c>
      <c r="G132" s="11">
        <v>57153</v>
      </c>
      <c r="H132" s="11">
        <f>SUM(E132:G132)</f>
        <v>58943</v>
      </c>
    </row>
    <row r="133" spans="1:8" ht="12.75" customHeight="1">
      <c r="A133" s="9"/>
      <c r="B133" s="14" t="s">
        <v>53</v>
      </c>
      <c r="C133" s="10"/>
      <c r="D133" s="9"/>
      <c r="E133" s="13"/>
      <c r="F133" s="11"/>
      <c r="G133" s="11"/>
      <c r="H133" s="11"/>
    </row>
    <row r="134" spans="1:8" ht="12.75" customHeight="1">
      <c r="A134" s="9" t="s">
        <v>310</v>
      </c>
      <c r="B134" s="14" t="s">
        <v>147</v>
      </c>
      <c r="C134" s="10">
        <v>130</v>
      </c>
      <c r="D134" s="9" t="s">
        <v>218</v>
      </c>
      <c r="E134" s="13">
        <v>740</v>
      </c>
      <c r="F134" s="13">
        <v>13104</v>
      </c>
      <c r="G134" s="13">
        <v>29545</v>
      </c>
      <c r="H134" s="11">
        <f>SUM(E134:G134)</f>
        <v>43389</v>
      </c>
    </row>
    <row r="135" spans="1:8" ht="12.75" customHeight="1">
      <c r="A135" s="9"/>
      <c r="B135" s="14" t="s">
        <v>94</v>
      </c>
      <c r="C135" s="10"/>
      <c r="D135" s="9"/>
      <c r="E135" s="13"/>
      <c r="F135" s="11"/>
      <c r="G135" s="11"/>
      <c r="H135" s="11"/>
    </row>
    <row r="136" spans="1:8" ht="12.75" customHeight="1">
      <c r="A136" s="9" t="s">
        <v>212</v>
      </c>
      <c r="B136" s="14" t="s">
        <v>148</v>
      </c>
      <c r="C136" s="10">
        <v>680</v>
      </c>
      <c r="D136" s="9" t="s">
        <v>296</v>
      </c>
      <c r="E136" s="13"/>
      <c r="F136" s="13"/>
      <c r="G136" s="11">
        <v>242099</v>
      </c>
      <c r="H136" s="11">
        <f>SUM(E136:G136)</f>
        <v>242099</v>
      </c>
    </row>
    <row r="137" spans="1:8" ht="12.75" customHeight="1">
      <c r="A137" s="9"/>
      <c r="B137" s="14" t="s">
        <v>108</v>
      </c>
      <c r="C137" s="10"/>
      <c r="D137" s="9"/>
      <c r="E137" s="13"/>
      <c r="F137" s="11"/>
      <c r="G137" s="11"/>
      <c r="H137" s="11"/>
    </row>
    <row r="138" spans="1:8" ht="12.75" customHeight="1">
      <c r="A138" s="16" t="s">
        <v>215</v>
      </c>
      <c r="B138" s="17" t="s">
        <v>150</v>
      </c>
      <c r="C138" s="18">
        <v>303</v>
      </c>
      <c r="D138" s="16" t="s">
        <v>218</v>
      </c>
      <c r="E138" s="19">
        <v>942</v>
      </c>
      <c r="F138" s="19">
        <v>366</v>
      </c>
      <c r="G138" s="19">
        <v>108641</v>
      </c>
      <c r="H138" s="11">
        <f>SUM(E138:G138)</f>
        <v>109949</v>
      </c>
    </row>
    <row r="139" spans="1:8" ht="18" customHeight="1">
      <c r="A139" s="39" t="s">
        <v>151</v>
      </c>
      <c r="B139" s="40"/>
      <c r="C139" s="28">
        <f>SUM(C130:C138)</f>
        <v>1516</v>
      </c>
      <c r="D139" s="30" t="s">
        <v>297</v>
      </c>
      <c r="E139" s="28">
        <f>SUM(E130:E138)</f>
        <v>1917</v>
      </c>
      <c r="F139" s="28">
        <f>SUM(F130:F138)</f>
        <v>15260</v>
      </c>
      <c r="G139" s="28">
        <f>SUM(G130:G138)</f>
        <v>521875</v>
      </c>
      <c r="H139" s="28">
        <f>SUM(H130:H138)</f>
        <v>539052</v>
      </c>
    </row>
    <row r="140" spans="1:8" ht="18" customHeight="1">
      <c r="A140" s="40"/>
      <c r="B140" s="40"/>
      <c r="C140" s="28"/>
      <c r="D140" s="30"/>
      <c r="E140" s="28"/>
      <c r="F140" s="28"/>
      <c r="G140" s="28"/>
      <c r="H140" s="28"/>
    </row>
    <row r="141" spans="1:8" ht="15" customHeight="1">
      <c r="A141" s="108" t="s">
        <v>216</v>
      </c>
      <c r="B141" s="108"/>
      <c r="C141" s="8">
        <v>15</v>
      </c>
      <c r="D141" s="7" t="s">
        <v>1</v>
      </c>
      <c r="E141" s="112" t="s">
        <v>217</v>
      </c>
      <c r="F141" s="113"/>
      <c r="G141" s="114"/>
      <c r="H141" s="8">
        <v>5475</v>
      </c>
    </row>
    <row r="142" spans="1:8" ht="12.75" customHeight="1">
      <c r="A142" s="33" t="s">
        <v>221</v>
      </c>
      <c r="B142" s="34" t="s">
        <v>85</v>
      </c>
      <c r="C142" s="25"/>
      <c r="D142" s="33"/>
      <c r="E142" s="25"/>
      <c r="F142" s="35"/>
      <c r="G142" s="35"/>
      <c r="H142" s="36"/>
    </row>
    <row r="143" spans="1:8" ht="12.75" customHeight="1" thickBot="1">
      <c r="A143" s="43"/>
      <c r="B143" s="43"/>
      <c r="C143" s="43"/>
      <c r="D143" s="43"/>
      <c r="E143" s="43"/>
      <c r="F143" s="43"/>
      <c r="G143" s="43"/>
      <c r="H143" s="43"/>
    </row>
    <row r="144" spans="1:8" ht="12.75" customHeight="1">
      <c r="A144" s="47"/>
      <c r="B144" s="47"/>
      <c r="C144" s="48" t="s">
        <v>227</v>
      </c>
      <c r="D144" s="49" t="s">
        <v>228</v>
      </c>
      <c r="E144" s="50" t="s">
        <v>229</v>
      </c>
      <c r="F144" s="50"/>
      <c r="G144" s="50"/>
      <c r="H144" s="51"/>
    </row>
    <row r="145" spans="1:8" ht="12.75" customHeight="1">
      <c r="A145" s="52"/>
      <c r="B145" s="52"/>
      <c r="C145" s="53"/>
      <c r="D145" s="54"/>
      <c r="E145" s="55" t="s">
        <v>1</v>
      </c>
      <c r="F145" s="55" t="s">
        <v>2</v>
      </c>
      <c r="G145" s="55" t="s">
        <v>3</v>
      </c>
      <c r="H145" s="55" t="s">
        <v>4</v>
      </c>
    </row>
    <row r="146" spans="1:8" ht="12.75" customHeight="1">
      <c r="A146" s="56" t="s">
        <v>230</v>
      </c>
      <c r="B146" s="56"/>
      <c r="C146" s="56"/>
      <c r="D146" s="56"/>
      <c r="E146" s="56"/>
      <c r="F146" s="56"/>
      <c r="G146" s="56"/>
      <c r="H146" s="57"/>
    </row>
    <row r="147" spans="1:28" ht="12.75" customHeight="1">
      <c r="A147" s="76" t="s">
        <v>231</v>
      </c>
      <c r="B147" s="76"/>
      <c r="C147" s="77"/>
      <c r="D147" s="58"/>
      <c r="E147" s="59"/>
      <c r="F147" s="59"/>
      <c r="G147" s="59"/>
      <c r="H147" s="60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</row>
    <row r="148" spans="1:28" ht="12.75" customHeight="1">
      <c r="A148" s="61"/>
      <c r="B148" s="67"/>
      <c r="C148" s="66"/>
      <c r="D148" s="62"/>
      <c r="E148" s="63"/>
      <c r="F148" s="63"/>
      <c r="G148" s="73"/>
      <c r="H148" s="79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</row>
    <row r="149" spans="1:28" s="74" customFormat="1" ht="12.75" customHeight="1">
      <c r="A149" s="82"/>
      <c r="B149" s="83" t="s">
        <v>5</v>
      </c>
      <c r="C149" s="84"/>
      <c r="D149" s="58"/>
      <c r="E149" s="59"/>
      <c r="F149" s="59"/>
      <c r="G149" s="85"/>
      <c r="H149" s="86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4" customFormat="1" ht="12.75" customHeight="1">
      <c r="A150" s="82" t="s">
        <v>6</v>
      </c>
      <c r="B150" s="83" t="s">
        <v>232</v>
      </c>
      <c r="C150" s="59">
        <v>90</v>
      </c>
      <c r="D150" s="58" t="s">
        <v>233</v>
      </c>
      <c r="E150" s="59">
        <v>0</v>
      </c>
      <c r="F150" s="59">
        <f>+F151+F152</f>
        <v>10736</v>
      </c>
      <c r="G150" s="59">
        <f>+G151+G152</f>
        <v>19608</v>
      </c>
      <c r="H150" s="60">
        <f>+H151+H152</f>
        <v>30344</v>
      </c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4" customFormat="1" ht="12.75" customHeight="1">
      <c r="A151" s="82"/>
      <c r="B151" s="87" t="s">
        <v>294</v>
      </c>
      <c r="C151" s="59"/>
      <c r="D151" s="58"/>
      <c r="E151" s="59"/>
      <c r="F151" s="59">
        <v>251</v>
      </c>
      <c r="G151" s="59">
        <v>2246</v>
      </c>
      <c r="H151" s="60">
        <f>SUM(E151:G151)</f>
        <v>2497</v>
      </c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4" customFormat="1" ht="12.75" customHeight="1">
      <c r="A152" s="82"/>
      <c r="B152" s="87" t="s">
        <v>295</v>
      </c>
      <c r="C152" s="59"/>
      <c r="D152" s="58"/>
      <c r="E152" s="59"/>
      <c r="F152" s="59">
        <v>10485</v>
      </c>
      <c r="G152" s="59">
        <v>17362</v>
      </c>
      <c r="H152" s="60">
        <f>SUM(E152:G152)</f>
        <v>27847</v>
      </c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4" customFormat="1" ht="12.75" customHeight="1">
      <c r="A153" s="82"/>
      <c r="B153" s="83" t="s">
        <v>33</v>
      </c>
      <c r="C153" s="84"/>
      <c r="D153" s="58"/>
      <c r="E153" s="59"/>
      <c r="F153" s="59"/>
      <c r="G153" s="59"/>
      <c r="H153" s="6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4" customFormat="1" ht="12.75" customHeight="1">
      <c r="A154" s="82" t="s">
        <v>8</v>
      </c>
      <c r="B154" s="83" t="s">
        <v>234</v>
      </c>
      <c r="C154" s="59">
        <v>104</v>
      </c>
      <c r="D154" s="58" t="s">
        <v>233</v>
      </c>
      <c r="E154" s="59">
        <v>0</v>
      </c>
      <c r="F154" s="59">
        <f>+F155+F156</f>
        <v>15960</v>
      </c>
      <c r="G154" s="59">
        <f>+G155+G156</f>
        <v>21624</v>
      </c>
      <c r="H154" s="60">
        <f>+H155+H156</f>
        <v>37584</v>
      </c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4" customFormat="1" ht="12.75" customHeight="1">
      <c r="A155" s="82"/>
      <c r="B155" s="87" t="s">
        <v>294</v>
      </c>
      <c r="C155" s="59"/>
      <c r="D155" s="58"/>
      <c r="E155" s="59"/>
      <c r="F155" s="59">
        <v>600</v>
      </c>
      <c r="G155" s="59">
        <v>420</v>
      </c>
      <c r="H155" s="60">
        <f>SUM(E155:G155)</f>
        <v>1020</v>
      </c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4" customFormat="1" ht="12.75" customHeight="1">
      <c r="A156" s="82"/>
      <c r="B156" s="87" t="s">
        <v>295</v>
      </c>
      <c r="C156" s="59"/>
      <c r="D156" s="58"/>
      <c r="E156" s="59"/>
      <c r="F156" s="59">
        <v>15360</v>
      </c>
      <c r="G156" s="59">
        <v>21204</v>
      </c>
      <c r="H156" s="60">
        <f>SUM(E156:G156)</f>
        <v>36564</v>
      </c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4" customFormat="1" ht="12.75" customHeight="1">
      <c r="A157" s="82"/>
      <c r="B157" s="83" t="s">
        <v>53</v>
      </c>
      <c r="C157" s="84"/>
      <c r="D157" s="58"/>
      <c r="E157" s="59"/>
      <c r="F157" s="59"/>
      <c r="G157" s="59"/>
      <c r="H157" s="6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4" customFormat="1" ht="12.75" customHeight="1">
      <c r="A158" s="82" t="s">
        <v>9</v>
      </c>
      <c r="B158" s="83" t="s">
        <v>235</v>
      </c>
      <c r="C158" s="59">
        <v>360</v>
      </c>
      <c r="D158" s="58" t="s">
        <v>222</v>
      </c>
      <c r="E158" s="59">
        <v>0</v>
      </c>
      <c r="F158" s="59">
        <f>+F159+F160</f>
        <v>12775</v>
      </c>
      <c r="G158" s="59">
        <f>+G159+G160</f>
        <v>106101</v>
      </c>
      <c r="H158" s="60">
        <f>+H159+H160</f>
        <v>118876</v>
      </c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4" customFormat="1" ht="12.75" customHeight="1">
      <c r="A159" s="82"/>
      <c r="B159" s="87" t="s">
        <v>294</v>
      </c>
      <c r="C159" s="59"/>
      <c r="D159" s="58"/>
      <c r="E159" s="59"/>
      <c r="F159" s="59"/>
      <c r="G159" s="59">
        <v>12660</v>
      </c>
      <c r="H159" s="60">
        <f>SUM(E159:G159)</f>
        <v>12660</v>
      </c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4" customFormat="1" ht="12.75" customHeight="1">
      <c r="A160" s="82"/>
      <c r="B160" s="87" t="s">
        <v>295</v>
      </c>
      <c r="C160" s="59"/>
      <c r="D160" s="58"/>
      <c r="E160" s="59"/>
      <c r="F160" s="59">
        <v>12775</v>
      </c>
      <c r="G160" s="59">
        <v>93441</v>
      </c>
      <c r="H160" s="60">
        <f>SUM(E160:G160)</f>
        <v>106216</v>
      </c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4" customFormat="1" ht="12.75" customHeight="1">
      <c r="A161" s="82"/>
      <c r="B161" s="87" t="s">
        <v>94</v>
      </c>
      <c r="C161" s="84"/>
      <c r="D161" s="58"/>
      <c r="E161" s="59"/>
      <c r="F161" s="59"/>
      <c r="G161" s="59"/>
      <c r="H161" s="6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4" customFormat="1" ht="12.75" customHeight="1">
      <c r="A162" s="82" t="s">
        <v>11</v>
      </c>
      <c r="B162" s="87" t="s">
        <v>236</v>
      </c>
      <c r="C162" s="59">
        <v>356</v>
      </c>
      <c r="D162" s="58" t="s">
        <v>222</v>
      </c>
      <c r="E162" s="59">
        <f>+E163+E164</f>
        <v>7443</v>
      </c>
      <c r="F162" s="59">
        <f>+F163+F164</f>
        <v>5507</v>
      </c>
      <c r="G162" s="59">
        <f>+G163+G164</f>
        <v>114454</v>
      </c>
      <c r="H162" s="60">
        <f>+H163+H164</f>
        <v>127404</v>
      </c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s="74" customFormat="1" ht="12.75" customHeight="1">
      <c r="A163" s="82"/>
      <c r="B163" s="87" t="s">
        <v>294</v>
      </c>
      <c r="C163" s="59"/>
      <c r="D163" s="58"/>
      <c r="E163" s="59">
        <v>508</v>
      </c>
      <c r="F163" s="59">
        <v>762</v>
      </c>
      <c r="G163" s="59">
        <v>7874</v>
      </c>
      <c r="H163" s="60">
        <f>SUM(E163:G163)</f>
        <v>9144</v>
      </c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</row>
    <row r="164" spans="1:28" s="74" customFormat="1" ht="12.75" customHeight="1">
      <c r="A164" s="82"/>
      <c r="B164" s="87" t="s">
        <v>295</v>
      </c>
      <c r="C164" s="59"/>
      <c r="D164" s="58"/>
      <c r="E164" s="59">
        <v>6935</v>
      </c>
      <c r="F164" s="59">
        <v>4745</v>
      </c>
      <c r="G164" s="59">
        <v>106580</v>
      </c>
      <c r="H164" s="60">
        <f>SUM(E164:G164)</f>
        <v>118260</v>
      </c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</row>
    <row r="165" spans="1:28" s="74" customFormat="1" ht="12.75" customHeight="1">
      <c r="A165" s="82"/>
      <c r="B165" s="87" t="s">
        <v>134</v>
      </c>
      <c r="C165" s="84"/>
      <c r="D165" s="58"/>
      <c r="E165" s="59"/>
      <c r="F165" s="59"/>
      <c r="G165" s="59"/>
      <c r="H165" s="6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</row>
    <row r="166" spans="1:28" s="74" customFormat="1" ht="12.75" customHeight="1">
      <c r="A166" s="82" t="s">
        <v>13</v>
      </c>
      <c r="B166" s="87" t="s">
        <v>237</v>
      </c>
      <c r="C166" s="59">
        <v>254</v>
      </c>
      <c r="D166" s="58" t="s">
        <v>233</v>
      </c>
      <c r="E166" s="59">
        <f>+E167+E168</f>
        <v>4067</v>
      </c>
      <c r="F166" s="59">
        <f>+F167+F168</f>
        <v>57513</v>
      </c>
      <c r="G166" s="59">
        <f>+G167+G168</f>
        <v>29408</v>
      </c>
      <c r="H166" s="60">
        <f>+H167+H168</f>
        <v>90988</v>
      </c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</row>
    <row r="167" spans="1:28" s="74" customFormat="1" ht="12.75" customHeight="1">
      <c r="A167" s="82"/>
      <c r="B167" s="87" t="s">
        <v>294</v>
      </c>
      <c r="C167" s="59"/>
      <c r="D167" s="58"/>
      <c r="E167" s="59">
        <v>782</v>
      </c>
      <c r="F167" s="59">
        <v>3128</v>
      </c>
      <c r="G167" s="59">
        <v>1303</v>
      </c>
      <c r="H167" s="60">
        <f>SUM(E167:G167)</f>
        <v>5213</v>
      </c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4" customFormat="1" ht="12.75" customHeight="1">
      <c r="A168" s="82"/>
      <c r="B168" s="87" t="s">
        <v>295</v>
      </c>
      <c r="C168" s="59"/>
      <c r="D168" s="58"/>
      <c r="E168" s="59">
        <v>3285</v>
      </c>
      <c r="F168" s="59">
        <v>54385</v>
      </c>
      <c r="G168" s="59">
        <v>28105</v>
      </c>
      <c r="H168" s="60">
        <f>SUM(E168:G168)</f>
        <v>85775</v>
      </c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4" customFormat="1" ht="12.75" customHeight="1">
      <c r="A169" s="82"/>
      <c r="B169" s="87" t="s">
        <v>238</v>
      </c>
      <c r="C169" s="59">
        <f>SUM(C150:C166)</f>
        <v>1164</v>
      </c>
      <c r="D169" s="59"/>
      <c r="E169" s="59">
        <f>+E150+E154+E158+E162+E166</f>
        <v>11510</v>
      </c>
      <c r="F169" s="59">
        <f>+F150+F154+F158+F162+F166</f>
        <v>102491</v>
      </c>
      <c r="G169" s="59">
        <f>+G150+G154+G158+G162+G166</f>
        <v>291195</v>
      </c>
      <c r="H169" s="59">
        <f>+H150+H154+H158+H162+H166</f>
        <v>405196</v>
      </c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8" s="71" customFormat="1" ht="12.75" customHeight="1">
      <c r="A170" s="88" t="s">
        <v>239</v>
      </c>
      <c r="B170" s="88"/>
      <c r="C170" s="77"/>
      <c r="D170" s="58"/>
      <c r="E170" s="59"/>
      <c r="F170" s="59"/>
      <c r="G170" s="59"/>
      <c r="H170" s="60"/>
    </row>
    <row r="171" spans="1:28" ht="12.75" customHeight="1">
      <c r="A171" s="82"/>
      <c r="B171" s="87" t="s">
        <v>53</v>
      </c>
      <c r="C171" s="84"/>
      <c r="D171" s="58"/>
      <c r="E171" s="59"/>
      <c r="F171" s="59"/>
      <c r="G171" s="59"/>
      <c r="H171" s="60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</row>
    <row r="172" spans="1:28" ht="12.75" customHeight="1">
      <c r="A172" s="82">
        <v>6</v>
      </c>
      <c r="B172" s="87" t="s">
        <v>240</v>
      </c>
      <c r="C172" s="59">
        <v>175</v>
      </c>
      <c r="D172" s="58" t="s">
        <v>242</v>
      </c>
      <c r="E172" s="59"/>
      <c r="F172" s="59">
        <v>37114</v>
      </c>
      <c r="G172" s="59"/>
      <c r="H172" s="60">
        <f>SUM(E172:G172)</f>
        <v>37114</v>
      </c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</row>
    <row r="173" spans="1:28" ht="12.75" customHeight="1">
      <c r="A173" s="82"/>
      <c r="B173" s="87" t="s">
        <v>115</v>
      </c>
      <c r="C173" s="84"/>
      <c r="D173" s="58"/>
      <c r="E173" s="59"/>
      <c r="F173" s="59"/>
      <c r="G173" s="59"/>
      <c r="H173" s="60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</row>
    <row r="174" spans="1:28" ht="12.75" customHeight="1">
      <c r="A174" s="82">
        <v>7</v>
      </c>
      <c r="B174" s="87" t="s">
        <v>241</v>
      </c>
      <c r="C174" s="59">
        <v>90</v>
      </c>
      <c r="D174" s="58" t="s">
        <v>242</v>
      </c>
      <c r="E174" s="59"/>
      <c r="F174" s="59">
        <v>20843</v>
      </c>
      <c r="G174" s="59"/>
      <c r="H174" s="60">
        <f>SUM(E174:G174)</f>
        <v>20843</v>
      </c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</row>
    <row r="175" spans="1:28" ht="12.75" customHeight="1">
      <c r="A175" s="82"/>
      <c r="B175" s="87" t="s">
        <v>243</v>
      </c>
      <c r="C175" s="59">
        <f>SUM(C172:C174)</f>
        <v>265</v>
      </c>
      <c r="D175" s="58"/>
      <c r="E175" s="59">
        <f>SUM(E172:E174)</f>
        <v>0</v>
      </c>
      <c r="F175" s="59">
        <f>SUM(F172:F174)</f>
        <v>57957</v>
      </c>
      <c r="G175" s="59">
        <f>SUM(G172:G174)</f>
        <v>0</v>
      </c>
      <c r="H175" s="59">
        <f>SUM(H172:H174)</f>
        <v>57957</v>
      </c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</row>
    <row r="176" spans="1:28" ht="12.75" customHeight="1">
      <c r="A176" s="82"/>
      <c r="B176" s="87"/>
      <c r="C176" s="84"/>
      <c r="D176" s="58"/>
      <c r="E176" s="59"/>
      <c r="F176" s="59"/>
      <c r="G176" s="59"/>
      <c r="H176" s="60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</row>
    <row r="177" spans="1:28" ht="12.75" customHeight="1">
      <c r="A177" s="88" t="s">
        <v>244</v>
      </c>
      <c r="B177" s="88"/>
      <c r="C177" s="88"/>
      <c r="D177" s="88"/>
      <c r="E177" s="59"/>
      <c r="F177" s="59"/>
      <c r="G177" s="59"/>
      <c r="H177" s="60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</row>
    <row r="178" spans="1:28" ht="12.75" customHeight="1">
      <c r="A178" s="82"/>
      <c r="B178" s="87" t="s">
        <v>5</v>
      </c>
      <c r="C178" s="84"/>
      <c r="D178" s="58"/>
      <c r="E178" s="59"/>
      <c r="F178" s="59"/>
      <c r="G178" s="59"/>
      <c r="H178" s="60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</row>
    <row r="179" spans="1:28" ht="12.75" customHeight="1">
      <c r="A179" s="82">
        <v>8</v>
      </c>
      <c r="B179" s="87" t="s">
        <v>245</v>
      </c>
      <c r="C179" s="89">
        <v>132</v>
      </c>
      <c r="D179" s="90" t="s">
        <v>246</v>
      </c>
      <c r="E179" s="89"/>
      <c r="F179" s="89">
        <v>44425</v>
      </c>
      <c r="G179" s="89"/>
      <c r="H179" s="90">
        <f>SUM(F179+G179+I179)</f>
        <v>44425</v>
      </c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</row>
    <row r="180" spans="1:28" ht="12.75" customHeight="1">
      <c r="A180" s="82"/>
      <c r="B180" s="87" t="s">
        <v>19</v>
      </c>
      <c r="C180" s="89"/>
      <c r="D180" s="90"/>
      <c r="E180" s="89"/>
      <c r="F180" s="89"/>
      <c r="G180" s="89"/>
      <c r="H180" s="90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</row>
    <row r="181" spans="1:28" ht="12.75" customHeight="1">
      <c r="A181" s="82">
        <v>9</v>
      </c>
      <c r="B181" s="87" t="s">
        <v>247</v>
      </c>
      <c r="C181" s="89">
        <v>7</v>
      </c>
      <c r="D181" s="90" t="s">
        <v>246</v>
      </c>
      <c r="E181" s="89"/>
      <c r="F181" s="89">
        <v>2555</v>
      </c>
      <c r="G181" s="89"/>
      <c r="H181" s="90">
        <f>SUM(E181:G181)</f>
        <v>2555</v>
      </c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</row>
    <row r="182" spans="1:28" ht="12.75" customHeight="1">
      <c r="A182" s="82">
        <v>10</v>
      </c>
      <c r="B182" s="87" t="s">
        <v>248</v>
      </c>
      <c r="C182" s="89">
        <v>10</v>
      </c>
      <c r="D182" s="90" t="s">
        <v>246</v>
      </c>
      <c r="E182" s="89"/>
      <c r="F182" s="89">
        <v>3650</v>
      </c>
      <c r="G182" s="89"/>
      <c r="H182" s="90">
        <f>SUM(E182:G182)</f>
        <v>3650</v>
      </c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</row>
    <row r="183" spans="1:28" ht="12.75" customHeight="1">
      <c r="A183" s="82"/>
      <c r="B183" s="87" t="s">
        <v>18</v>
      </c>
      <c r="C183" s="89">
        <f>SUM(C181:C182)</f>
        <v>17</v>
      </c>
      <c r="D183" s="90"/>
      <c r="E183" s="89"/>
      <c r="F183" s="89">
        <f>SUM(F181:F182)</f>
        <v>6205</v>
      </c>
      <c r="G183" s="89"/>
      <c r="H183" s="90">
        <f>SUM(E183:G183)</f>
        <v>6205</v>
      </c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</row>
    <row r="184" spans="1:28" ht="12.75" customHeight="1">
      <c r="A184" s="82"/>
      <c r="B184" s="87" t="s">
        <v>33</v>
      </c>
      <c r="C184" s="89"/>
      <c r="D184" s="90"/>
      <c r="E184" s="89"/>
      <c r="F184" s="89"/>
      <c r="G184" s="89"/>
      <c r="H184" s="90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</row>
    <row r="185" spans="1:28" ht="12.75" customHeight="1">
      <c r="A185" s="82">
        <v>11</v>
      </c>
      <c r="B185" s="87" t="s">
        <v>249</v>
      </c>
      <c r="C185" s="89">
        <v>30</v>
      </c>
      <c r="D185" s="90" t="s">
        <v>250</v>
      </c>
      <c r="E185" s="89"/>
      <c r="F185" s="89">
        <v>8760</v>
      </c>
      <c r="G185" s="89"/>
      <c r="H185" s="90">
        <f>SUM(E185:G185)</f>
        <v>8760</v>
      </c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</row>
    <row r="186" spans="1:28" ht="12.75" customHeight="1">
      <c r="A186" s="82"/>
      <c r="B186" s="87" t="s">
        <v>44</v>
      </c>
      <c r="C186" s="90"/>
      <c r="D186" s="90"/>
      <c r="E186" s="89"/>
      <c r="F186" s="89"/>
      <c r="G186" s="89"/>
      <c r="H186" s="90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</row>
    <row r="187" spans="1:28" ht="12.75" customHeight="1">
      <c r="A187" s="82">
        <v>12</v>
      </c>
      <c r="B187" s="87" t="s">
        <v>251</v>
      </c>
      <c r="C187" s="89">
        <v>12</v>
      </c>
      <c r="D187" s="90" t="s">
        <v>246</v>
      </c>
      <c r="E187" s="89"/>
      <c r="F187" s="89">
        <v>4009</v>
      </c>
      <c r="G187" s="89"/>
      <c r="H187" s="90">
        <f>SUM(F187+G187+I187)</f>
        <v>4009</v>
      </c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</row>
    <row r="188" spans="1:28" ht="12.75" customHeight="1">
      <c r="A188" s="82"/>
      <c r="B188" s="87" t="s">
        <v>53</v>
      </c>
      <c r="C188" s="90"/>
      <c r="D188" s="90"/>
      <c r="E188" s="89"/>
      <c r="F188" s="89"/>
      <c r="G188" s="89"/>
      <c r="H188" s="90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</row>
    <row r="189" spans="1:28" ht="12.75" customHeight="1">
      <c r="A189" s="82">
        <v>13</v>
      </c>
      <c r="B189" s="87" t="s">
        <v>252</v>
      </c>
      <c r="C189" s="89">
        <v>12</v>
      </c>
      <c r="D189" s="90" t="s">
        <v>246</v>
      </c>
      <c r="E189" s="89"/>
      <c r="F189" s="89">
        <v>3650</v>
      </c>
      <c r="G189" s="89"/>
      <c r="H189" s="90">
        <f aca="true" t="shared" si="9" ref="H189:H195">SUM(F189+G189+I189)</f>
        <v>3650</v>
      </c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</row>
    <row r="190" spans="1:28" ht="12.75" customHeight="1">
      <c r="A190" s="82">
        <v>14</v>
      </c>
      <c r="B190" s="87" t="s">
        <v>253</v>
      </c>
      <c r="C190" s="89">
        <v>32</v>
      </c>
      <c r="D190" s="90" t="s">
        <v>246</v>
      </c>
      <c r="E190" s="89"/>
      <c r="F190" s="89"/>
      <c r="G190" s="89">
        <v>11193</v>
      </c>
      <c r="H190" s="90">
        <f t="shared" si="9"/>
        <v>11193</v>
      </c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</row>
    <row r="191" spans="1:28" ht="12.75" customHeight="1">
      <c r="A191" s="82">
        <v>15</v>
      </c>
      <c r="B191" s="87" t="s">
        <v>254</v>
      </c>
      <c r="C191" s="89">
        <v>33</v>
      </c>
      <c r="D191" s="90" t="s">
        <v>246</v>
      </c>
      <c r="E191" s="89"/>
      <c r="F191" s="89">
        <v>9281</v>
      </c>
      <c r="G191" s="89"/>
      <c r="H191" s="90">
        <f t="shared" si="9"/>
        <v>9281</v>
      </c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</row>
    <row r="192" spans="1:28" ht="12.75" customHeight="1">
      <c r="A192" s="82">
        <v>16</v>
      </c>
      <c r="B192" s="87" t="s">
        <v>255</v>
      </c>
      <c r="C192" s="89">
        <v>227</v>
      </c>
      <c r="D192" s="90" t="s">
        <v>246</v>
      </c>
      <c r="E192" s="89"/>
      <c r="F192" s="89">
        <v>68952</v>
      </c>
      <c r="G192" s="89"/>
      <c r="H192" s="90">
        <f t="shared" si="9"/>
        <v>68952</v>
      </c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</row>
    <row r="193" spans="1:28" ht="12.75" customHeight="1">
      <c r="A193" s="82">
        <v>17</v>
      </c>
      <c r="B193" s="87" t="s">
        <v>256</v>
      </c>
      <c r="C193" s="89">
        <v>38</v>
      </c>
      <c r="D193" s="90" t="s">
        <v>246</v>
      </c>
      <c r="E193" s="89"/>
      <c r="F193" s="89">
        <v>9915</v>
      </c>
      <c r="G193" s="89"/>
      <c r="H193" s="90">
        <f t="shared" si="9"/>
        <v>9915</v>
      </c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</row>
    <row r="194" spans="1:28" ht="12.75" customHeight="1">
      <c r="A194" s="82">
        <v>18</v>
      </c>
      <c r="B194" s="87" t="s">
        <v>257</v>
      </c>
      <c r="C194" s="89">
        <v>12</v>
      </c>
      <c r="D194" s="90" t="s">
        <v>246</v>
      </c>
      <c r="E194" s="89"/>
      <c r="F194" s="89">
        <v>4292</v>
      </c>
      <c r="G194" s="89"/>
      <c r="H194" s="90">
        <f t="shared" si="9"/>
        <v>4292</v>
      </c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</row>
    <row r="195" spans="1:28" ht="12.75" customHeight="1">
      <c r="A195" s="82">
        <v>19</v>
      </c>
      <c r="B195" s="87" t="s">
        <v>258</v>
      </c>
      <c r="C195" s="89">
        <v>20</v>
      </c>
      <c r="D195" s="90" t="s">
        <v>250</v>
      </c>
      <c r="E195" s="89"/>
      <c r="F195" s="89">
        <v>5110</v>
      </c>
      <c r="G195" s="89"/>
      <c r="H195" s="90">
        <f t="shared" si="9"/>
        <v>5110</v>
      </c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</row>
    <row r="196" spans="1:28" ht="12.75" customHeight="1">
      <c r="A196" s="82"/>
      <c r="B196" s="87" t="s">
        <v>18</v>
      </c>
      <c r="C196" s="89">
        <f>SUM(C189:C195)</f>
        <v>374</v>
      </c>
      <c r="D196" s="90"/>
      <c r="E196" s="89"/>
      <c r="F196" s="89">
        <f>SUM(F189:F195)</f>
        <v>101200</v>
      </c>
      <c r="G196" s="89">
        <f>SUM(G189:G195)</f>
        <v>11193</v>
      </c>
      <c r="H196" s="89">
        <f>SUM(H189:H195)</f>
        <v>112393</v>
      </c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</row>
    <row r="197" spans="1:28" ht="12.75" customHeight="1">
      <c r="A197" s="82"/>
      <c r="B197" s="87" t="s">
        <v>94</v>
      </c>
      <c r="C197" s="90"/>
      <c r="D197" s="90"/>
      <c r="E197" s="89"/>
      <c r="F197" s="89"/>
      <c r="G197" s="89"/>
      <c r="H197" s="90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</row>
    <row r="198" spans="1:28" ht="12.75" customHeight="1">
      <c r="A198" s="82">
        <v>20</v>
      </c>
      <c r="B198" s="87" t="s">
        <v>259</v>
      </c>
      <c r="C198" s="89">
        <v>19</v>
      </c>
      <c r="D198" s="90" t="s">
        <v>246</v>
      </c>
      <c r="E198" s="89"/>
      <c r="F198" s="89">
        <v>4452</v>
      </c>
      <c r="G198" s="89">
        <v>3829</v>
      </c>
      <c r="H198" s="90">
        <f>SUM(F198+G198+I198)</f>
        <v>8281</v>
      </c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</row>
    <row r="199" spans="1:28" ht="12.75" customHeight="1">
      <c r="A199" s="82">
        <v>21</v>
      </c>
      <c r="B199" s="87" t="s">
        <v>260</v>
      </c>
      <c r="C199" s="89">
        <v>10</v>
      </c>
      <c r="D199" s="90" t="s">
        <v>246</v>
      </c>
      <c r="E199" s="89"/>
      <c r="F199" s="89">
        <v>3650</v>
      </c>
      <c r="G199" s="89"/>
      <c r="H199" s="90">
        <f>SUM(F199:G199)</f>
        <v>3650</v>
      </c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</row>
    <row r="200" spans="1:28" ht="12.75" customHeight="1">
      <c r="A200" s="82"/>
      <c r="B200" s="87" t="s">
        <v>18</v>
      </c>
      <c r="C200" s="89">
        <f>+C198+C199</f>
        <v>29</v>
      </c>
      <c r="D200" s="90"/>
      <c r="E200" s="89"/>
      <c r="F200" s="89">
        <f>+F198+F199</f>
        <v>8102</v>
      </c>
      <c r="G200" s="89">
        <f>+G198+G199</f>
        <v>3829</v>
      </c>
      <c r="H200" s="90">
        <f>+H198+H199</f>
        <v>11931</v>
      </c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</row>
    <row r="201" spans="1:28" ht="12.75" customHeight="1">
      <c r="A201" s="82"/>
      <c r="B201" s="87" t="s">
        <v>108</v>
      </c>
      <c r="C201" s="90"/>
      <c r="D201" s="90"/>
      <c r="E201" s="89"/>
      <c r="F201" s="89"/>
      <c r="G201" s="89"/>
      <c r="H201" s="90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</row>
    <row r="202" spans="1:28" ht="12.75" customHeight="1">
      <c r="A202" s="82">
        <v>22</v>
      </c>
      <c r="B202" s="87" t="s">
        <v>261</v>
      </c>
      <c r="C202" s="89">
        <v>17</v>
      </c>
      <c r="D202" s="90" t="s">
        <v>246</v>
      </c>
      <c r="E202" s="89"/>
      <c r="F202" s="89">
        <v>7464</v>
      </c>
      <c r="G202" s="89"/>
      <c r="H202" s="90">
        <f>SUM(F202+G202+I202)</f>
        <v>7464</v>
      </c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</row>
    <row r="203" spans="1:28" ht="12.75" customHeight="1">
      <c r="A203" s="82"/>
      <c r="B203" s="87" t="s">
        <v>115</v>
      </c>
      <c r="C203" s="90"/>
      <c r="D203" s="90"/>
      <c r="E203" s="89"/>
      <c r="F203" s="89"/>
      <c r="G203" s="89"/>
      <c r="H203" s="90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</row>
    <row r="204" spans="1:28" ht="12.75" customHeight="1">
      <c r="A204" s="82">
        <v>23</v>
      </c>
      <c r="B204" s="87" t="s">
        <v>262</v>
      </c>
      <c r="C204" s="91">
        <v>65</v>
      </c>
      <c r="D204" s="90" t="s">
        <v>246</v>
      </c>
      <c r="E204" s="89"/>
      <c r="F204" s="89"/>
      <c r="G204" s="89">
        <v>23725</v>
      </c>
      <c r="H204" s="90">
        <f>SUM(F204+G204+I204)</f>
        <v>23725</v>
      </c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</row>
    <row r="205" spans="1:28" ht="12.75" customHeight="1">
      <c r="A205" s="82">
        <v>24</v>
      </c>
      <c r="B205" s="87" t="s">
        <v>263</v>
      </c>
      <c r="C205" s="89">
        <v>39</v>
      </c>
      <c r="D205" s="90" t="s">
        <v>246</v>
      </c>
      <c r="E205" s="89"/>
      <c r="F205" s="89">
        <v>11679</v>
      </c>
      <c r="G205" s="89"/>
      <c r="H205" s="90">
        <f>SUM(F205+G205+I205)</f>
        <v>11679</v>
      </c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</row>
    <row r="206" spans="1:28" ht="12.75" customHeight="1">
      <c r="A206" s="82"/>
      <c r="B206" s="87" t="s">
        <v>18</v>
      </c>
      <c r="C206" s="89">
        <f>+C204+C205</f>
        <v>104</v>
      </c>
      <c r="D206" s="90"/>
      <c r="E206" s="89"/>
      <c r="F206" s="89">
        <f>SUM(F204:F205)</f>
        <v>11679</v>
      </c>
      <c r="G206" s="89">
        <f>SUM(G204:G205)</f>
        <v>23725</v>
      </c>
      <c r="H206" s="90">
        <f>SUM(E206:G206)</f>
        <v>35404</v>
      </c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</row>
    <row r="207" spans="1:28" ht="12.75" customHeight="1">
      <c r="A207" s="82"/>
      <c r="B207" s="87" t="s">
        <v>126</v>
      </c>
      <c r="C207" s="90"/>
      <c r="D207" s="90"/>
      <c r="E207" s="89"/>
      <c r="F207" s="89"/>
      <c r="G207" s="89"/>
      <c r="H207" s="90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</row>
    <row r="208" spans="1:28" ht="12.75" customHeight="1">
      <c r="A208" s="82">
        <v>25</v>
      </c>
      <c r="B208" s="87" t="s">
        <v>264</v>
      </c>
      <c r="C208" s="89">
        <v>20</v>
      </c>
      <c r="D208" s="90" t="s">
        <v>246</v>
      </c>
      <c r="E208" s="89"/>
      <c r="F208" s="89">
        <v>4024</v>
      </c>
      <c r="G208" s="89"/>
      <c r="H208" s="90">
        <f>SUM(F208+G208+I208)</f>
        <v>4024</v>
      </c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</row>
    <row r="209" spans="1:28" ht="12.75" customHeight="1">
      <c r="A209" s="82">
        <v>26</v>
      </c>
      <c r="B209" s="87" t="s">
        <v>265</v>
      </c>
      <c r="C209" s="89">
        <v>77</v>
      </c>
      <c r="D209" s="90" t="s">
        <v>246</v>
      </c>
      <c r="E209" s="89">
        <v>3654</v>
      </c>
      <c r="F209" s="89">
        <v>1830</v>
      </c>
      <c r="G209" s="89">
        <v>17908</v>
      </c>
      <c r="H209" s="90">
        <f>SUM(E209:G209)</f>
        <v>23392</v>
      </c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</row>
    <row r="210" spans="1:28" ht="12.75" customHeight="1">
      <c r="A210" s="82"/>
      <c r="B210" s="87" t="s">
        <v>18</v>
      </c>
      <c r="C210" s="89">
        <f>SUM(C208:C209)</f>
        <v>97</v>
      </c>
      <c r="D210" s="90"/>
      <c r="E210" s="89">
        <f>SUM(E208:E209)</f>
        <v>3654</v>
      </c>
      <c r="F210" s="89">
        <f>SUM(F208:F209)</f>
        <v>5854</v>
      </c>
      <c r="G210" s="89">
        <f>SUM(G208:G209)</f>
        <v>17908</v>
      </c>
      <c r="H210" s="90">
        <f>SUM(F210+G210+I210)</f>
        <v>23762</v>
      </c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</row>
    <row r="211" spans="1:28" ht="12.75" customHeight="1">
      <c r="A211" s="82"/>
      <c r="B211" s="87" t="s">
        <v>266</v>
      </c>
      <c r="C211" s="91">
        <f>+C179+C181+C182+C185+C187+C189+C190+C191+C192+C193+C194+C195+C198+C199+C202+C204+C205+C208+C209</f>
        <v>812</v>
      </c>
      <c r="D211" s="91"/>
      <c r="E211" s="91">
        <f>+E179+E181+E182+E185+E187+E189+E190+E191+E192+E193+E194+E195+E198+E199+E202+E204+E205+E208+E209</f>
        <v>3654</v>
      </c>
      <c r="F211" s="91">
        <f>+F179+F181+F182+F185+F187+F189+F190+F191+F192+F193+F194+F195+F198+F199+F202+F204+F205+F208+F209</f>
        <v>197698</v>
      </c>
      <c r="G211" s="91">
        <f>+G179+G181+G182+G185+G187+G189+G190+G191+G192+G193+G194+G195+G198+G199+G202+G204+G205+G208+G209</f>
        <v>56655</v>
      </c>
      <c r="H211" s="91">
        <f>+H179+H181+H182+H185+H187+H189+H190+H191+H192+H193+H194+H195+H198+H199+H202+H204+H205+H208+H209</f>
        <v>258007</v>
      </c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</row>
    <row r="212" spans="1:28" ht="12.75" customHeight="1">
      <c r="A212" s="82"/>
      <c r="B212" s="87"/>
      <c r="C212" s="90"/>
      <c r="D212" s="90"/>
      <c r="E212" s="90"/>
      <c r="F212" s="90"/>
      <c r="G212" s="90"/>
      <c r="H212" s="90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</row>
    <row r="213" spans="1:28" ht="12.75" customHeight="1">
      <c r="A213" s="88" t="s">
        <v>267</v>
      </c>
      <c r="B213" s="88"/>
      <c r="C213" s="92"/>
      <c r="D213" s="92"/>
      <c r="E213" s="89"/>
      <c r="F213" s="91"/>
      <c r="G213" s="91"/>
      <c r="H213" s="90" t="s">
        <v>268</v>
      </c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</row>
    <row r="214" spans="1:28" ht="12.75" customHeight="1">
      <c r="A214" s="82"/>
      <c r="B214" s="87" t="s">
        <v>19</v>
      </c>
      <c r="C214" s="90"/>
      <c r="D214" s="90"/>
      <c r="E214" s="90"/>
      <c r="F214" s="90"/>
      <c r="G214" s="90"/>
      <c r="H214" s="90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</row>
    <row r="215" spans="1:28" ht="12.75" customHeight="1">
      <c r="A215" s="82">
        <v>27</v>
      </c>
      <c r="B215" s="87" t="s">
        <v>269</v>
      </c>
      <c r="C215" s="90"/>
      <c r="D215" s="90" t="s">
        <v>270</v>
      </c>
      <c r="E215" s="90"/>
      <c r="F215" s="90"/>
      <c r="G215" s="90"/>
      <c r="H215" s="90">
        <v>248925</v>
      </c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</row>
    <row r="216" spans="1:28" ht="12.75" customHeight="1">
      <c r="A216" s="82"/>
      <c r="B216" s="87" t="s">
        <v>53</v>
      </c>
      <c r="C216" s="90"/>
      <c r="D216" s="90"/>
      <c r="E216" s="90"/>
      <c r="F216" s="90"/>
      <c r="G216" s="90"/>
      <c r="H216" s="90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</row>
    <row r="217" spans="1:28" ht="12.75" customHeight="1">
      <c r="A217" s="82">
        <v>28</v>
      </c>
      <c r="B217" s="87" t="s">
        <v>271</v>
      </c>
      <c r="C217" s="90"/>
      <c r="D217" s="90" t="s">
        <v>270</v>
      </c>
      <c r="E217" s="90"/>
      <c r="F217" s="90"/>
      <c r="G217" s="90"/>
      <c r="H217" s="90">
        <v>502368</v>
      </c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</row>
    <row r="218" spans="1:28" ht="12.75" customHeight="1">
      <c r="A218" s="82"/>
      <c r="B218" s="87" t="s">
        <v>94</v>
      </c>
      <c r="C218" s="90"/>
      <c r="D218" s="90"/>
      <c r="E218" s="90"/>
      <c r="F218" s="90"/>
      <c r="G218" s="90"/>
      <c r="H218" s="90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</row>
    <row r="219" spans="1:28" ht="12.75" customHeight="1">
      <c r="A219" s="82">
        <v>29</v>
      </c>
      <c r="B219" s="87" t="s">
        <v>272</v>
      </c>
      <c r="C219" s="90"/>
      <c r="D219" s="90" t="s">
        <v>270</v>
      </c>
      <c r="E219" s="90"/>
      <c r="F219" s="90"/>
      <c r="G219" s="90"/>
      <c r="H219" s="90">
        <v>438199</v>
      </c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</row>
    <row r="220" spans="1:28" ht="12.75" customHeight="1">
      <c r="A220" s="82"/>
      <c r="B220" s="87" t="s">
        <v>273</v>
      </c>
      <c r="C220" s="90"/>
      <c r="D220" s="90"/>
      <c r="E220" s="90"/>
      <c r="F220" s="90"/>
      <c r="G220" s="90"/>
      <c r="H220" s="90">
        <f>SUM(H215:H219)</f>
        <v>1189492</v>
      </c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</row>
    <row r="221" spans="1:28" ht="12.75" customHeight="1">
      <c r="A221" s="82"/>
      <c r="B221" s="87"/>
      <c r="C221" s="90"/>
      <c r="D221" s="90"/>
      <c r="E221" s="90"/>
      <c r="F221" s="90"/>
      <c r="G221" s="90"/>
      <c r="H221" s="90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</row>
    <row r="222" spans="1:28" ht="12.75" customHeight="1">
      <c r="A222" s="88" t="s">
        <v>274</v>
      </c>
      <c r="B222" s="88"/>
      <c r="C222" s="92"/>
      <c r="D222" s="92"/>
      <c r="E222" s="90"/>
      <c r="F222" s="90"/>
      <c r="G222" s="90"/>
      <c r="H222" s="90" t="s">
        <v>275</v>
      </c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</row>
    <row r="223" spans="1:28" ht="12.75" customHeight="1">
      <c r="A223" s="82"/>
      <c r="B223" s="87" t="s">
        <v>53</v>
      </c>
      <c r="C223" s="90"/>
      <c r="D223" s="90"/>
      <c r="E223" s="89"/>
      <c r="F223" s="91"/>
      <c r="G223" s="91"/>
      <c r="H223" s="90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</row>
    <row r="224" spans="1:28" ht="12.75" customHeight="1">
      <c r="A224" s="93">
        <v>30</v>
      </c>
      <c r="B224" s="94" t="s">
        <v>276</v>
      </c>
      <c r="C224" s="95">
        <v>46</v>
      </c>
      <c r="D224" s="95" t="s">
        <v>277</v>
      </c>
      <c r="E224" s="96"/>
      <c r="F224" s="96"/>
      <c r="G224" s="95">
        <v>7845</v>
      </c>
      <c r="H224" s="95">
        <f>SUM(E224:G224)</f>
        <v>7845</v>
      </c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</row>
    <row r="225" spans="1:28" ht="12.75" customHeight="1">
      <c r="A225" s="93"/>
      <c r="B225" s="87" t="s">
        <v>33</v>
      </c>
      <c r="C225" s="95"/>
      <c r="D225" s="95"/>
      <c r="E225" s="96"/>
      <c r="F225" s="96"/>
      <c r="G225" s="95"/>
      <c r="H225" s="95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</row>
    <row r="226" spans="1:28" ht="12.75" customHeight="1">
      <c r="A226" s="93">
        <v>31</v>
      </c>
      <c r="B226" s="94" t="s">
        <v>278</v>
      </c>
      <c r="C226" s="95">
        <v>15</v>
      </c>
      <c r="D226" s="95" t="s">
        <v>277</v>
      </c>
      <c r="E226" s="96"/>
      <c r="F226" s="96"/>
      <c r="G226" s="95">
        <v>2942</v>
      </c>
      <c r="H226" s="95">
        <f>SUM(E226:G226)</f>
        <v>2942</v>
      </c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</row>
    <row r="227" spans="1:28" ht="12.75" customHeight="1">
      <c r="A227" s="93"/>
      <c r="B227" s="94" t="s">
        <v>94</v>
      </c>
      <c r="C227" s="95"/>
      <c r="D227" s="95"/>
      <c r="E227" s="96"/>
      <c r="F227" s="96"/>
      <c r="G227" s="95"/>
      <c r="H227" s="95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</row>
    <row r="228" spans="1:28" ht="12.75" customHeight="1">
      <c r="A228" s="93">
        <v>32</v>
      </c>
      <c r="B228" s="94" t="s">
        <v>279</v>
      </c>
      <c r="C228" s="95">
        <v>15</v>
      </c>
      <c r="D228" s="95" t="s">
        <v>277</v>
      </c>
      <c r="E228" s="96"/>
      <c r="F228" s="96"/>
      <c r="G228" s="95">
        <v>3750</v>
      </c>
      <c r="H228" s="95">
        <f>SUM(E228:G228)</f>
        <v>3750</v>
      </c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</row>
    <row r="229" spans="1:28" ht="12.75" customHeight="1">
      <c r="A229" s="82"/>
      <c r="B229" s="87" t="s">
        <v>280</v>
      </c>
      <c r="C229" s="95">
        <f>+C224+C226+C228</f>
        <v>76</v>
      </c>
      <c r="D229" s="90"/>
      <c r="E229" s="96"/>
      <c r="F229" s="96"/>
      <c r="G229" s="95">
        <f>+G224+G226+G228</f>
        <v>14537</v>
      </c>
      <c r="H229" s="95">
        <f>+H224+H226+H228</f>
        <v>14537</v>
      </c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</row>
    <row r="230" spans="1:28" ht="12.75" customHeight="1">
      <c r="A230" s="82"/>
      <c r="B230" s="87"/>
      <c r="C230" s="90"/>
      <c r="D230" s="90"/>
      <c r="E230" s="96"/>
      <c r="F230" s="96"/>
      <c r="G230" s="96"/>
      <c r="H230" s="95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</row>
    <row r="231" spans="1:28" ht="12.75" customHeight="1">
      <c r="A231" s="88" t="s">
        <v>281</v>
      </c>
      <c r="B231" s="88"/>
      <c r="C231" s="90"/>
      <c r="D231" s="90"/>
      <c r="E231" s="96"/>
      <c r="F231" s="96"/>
      <c r="G231" s="96"/>
      <c r="H231" s="95" t="s">
        <v>268</v>
      </c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</row>
    <row r="232" spans="1:28" ht="12.75" customHeight="1">
      <c r="A232" s="82"/>
      <c r="B232" s="87" t="s">
        <v>53</v>
      </c>
      <c r="C232" s="90"/>
      <c r="D232" s="90"/>
      <c r="E232" s="96"/>
      <c r="F232" s="96"/>
      <c r="G232" s="96"/>
      <c r="H232" s="95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</row>
    <row r="233" spans="1:28" ht="12.75" customHeight="1">
      <c r="A233" s="82">
        <v>33</v>
      </c>
      <c r="B233" s="87" t="s">
        <v>282</v>
      </c>
      <c r="C233" s="90"/>
      <c r="D233" s="90" t="s">
        <v>283</v>
      </c>
      <c r="E233" s="90"/>
      <c r="F233" s="90"/>
      <c r="G233" s="90"/>
      <c r="H233" s="90">
        <v>379596</v>
      </c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</row>
    <row r="234" spans="1:28" ht="12.75" customHeight="1">
      <c r="A234" s="82"/>
      <c r="B234" s="87" t="s">
        <v>284</v>
      </c>
      <c r="C234" s="90"/>
      <c r="D234" s="90"/>
      <c r="E234" s="90"/>
      <c r="F234" s="90"/>
      <c r="G234" s="90"/>
      <c r="H234" s="90">
        <f>SUM(H233)</f>
        <v>379596</v>
      </c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</row>
    <row r="235" spans="1:28" ht="12.75" customHeight="1">
      <c r="A235" s="82"/>
      <c r="B235" s="87"/>
      <c r="C235" s="90"/>
      <c r="D235" s="90"/>
      <c r="E235" s="89"/>
      <c r="F235" s="89"/>
      <c r="G235" s="89"/>
      <c r="H235" s="90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</row>
    <row r="236" spans="1:28" ht="12.75" customHeight="1">
      <c r="A236" s="82"/>
      <c r="B236" s="87" t="s">
        <v>285</v>
      </c>
      <c r="C236" s="90" t="s">
        <v>193</v>
      </c>
      <c r="D236" s="90" t="s">
        <v>286</v>
      </c>
      <c r="E236" s="90" t="s">
        <v>194</v>
      </c>
      <c r="F236" s="90" t="s">
        <v>195</v>
      </c>
      <c r="G236" s="90" t="s">
        <v>196</v>
      </c>
      <c r="H236" s="90" t="s">
        <v>18</v>
      </c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</row>
    <row r="237" spans="1:28" ht="12.75" customHeight="1">
      <c r="A237" s="82"/>
      <c r="B237" s="87" t="s">
        <v>287</v>
      </c>
      <c r="C237" s="97">
        <f>+C167+C175+C211</f>
        <v>1077</v>
      </c>
      <c r="D237" s="98" t="s">
        <v>311</v>
      </c>
      <c r="E237" s="97">
        <f>+E167+E175+E211</f>
        <v>4436</v>
      </c>
      <c r="F237" s="97">
        <f>+F167+F175+F211</f>
        <v>258783</v>
      </c>
      <c r="G237" s="97">
        <f>+G167+G175+G211</f>
        <v>57958</v>
      </c>
      <c r="H237" s="97">
        <f>+H167+H175+H211</f>
        <v>321177</v>
      </c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</row>
    <row r="238" spans="1:28" ht="12.75" customHeight="1">
      <c r="A238" s="82"/>
      <c r="B238" s="83" t="s">
        <v>288</v>
      </c>
      <c r="C238" s="97"/>
      <c r="D238" s="90" t="s">
        <v>270</v>
      </c>
      <c r="E238" s="90"/>
      <c r="F238" s="90"/>
      <c r="G238" s="90"/>
      <c r="H238" s="90">
        <f>H220</f>
        <v>1189492</v>
      </c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</row>
    <row r="239" spans="1:28" ht="12.75" customHeight="1">
      <c r="A239" s="82"/>
      <c r="B239" s="87" t="s">
        <v>289</v>
      </c>
      <c r="C239" s="97">
        <f>C229</f>
        <v>76</v>
      </c>
      <c r="D239" s="95" t="s">
        <v>277</v>
      </c>
      <c r="E239" s="90"/>
      <c r="F239" s="90"/>
      <c r="G239" s="90"/>
      <c r="H239" s="90">
        <f>H229</f>
        <v>14537</v>
      </c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</row>
    <row r="240" spans="1:28" ht="12.75" customHeight="1">
      <c r="A240" s="82"/>
      <c r="B240" s="87" t="s">
        <v>290</v>
      </c>
      <c r="C240" s="90"/>
      <c r="D240" s="90" t="s">
        <v>283</v>
      </c>
      <c r="E240" s="89"/>
      <c r="F240" s="89"/>
      <c r="G240" s="89"/>
      <c r="H240" s="90">
        <f>SUM(H234)</f>
        <v>379596</v>
      </c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</row>
    <row r="241" spans="1:28" ht="12.75" customHeight="1">
      <c r="A241" s="62"/>
      <c r="B241" s="65"/>
      <c r="C241" s="81"/>
      <c r="D241" s="68"/>
      <c r="E241" s="66"/>
      <c r="F241" s="66"/>
      <c r="G241" s="66"/>
      <c r="H241" s="75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</row>
    <row r="242" spans="1:28" ht="12.75" customHeight="1">
      <c r="A242" s="62"/>
      <c r="B242" s="65"/>
      <c r="C242" s="81"/>
      <c r="D242" s="68"/>
      <c r="E242" s="66"/>
      <c r="F242" s="66"/>
      <c r="G242" s="66"/>
      <c r="H242" s="66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</row>
    <row r="244" spans="1:28" ht="12.75" customHeight="1">
      <c r="A244" s="61"/>
      <c r="B244" s="69" t="s">
        <v>291</v>
      </c>
      <c r="C244" s="70"/>
      <c r="D244" s="62"/>
      <c r="E244" s="63"/>
      <c r="F244" s="63"/>
      <c r="G244" s="63"/>
      <c r="H244" s="64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</row>
    <row r="245" spans="1:28" ht="12.75" customHeight="1">
      <c r="A245" s="61"/>
      <c r="B245" s="69" t="s">
        <v>299</v>
      </c>
      <c r="C245" s="70"/>
      <c r="D245" s="62"/>
      <c r="E245" s="63"/>
      <c r="F245" s="63"/>
      <c r="G245" s="63"/>
      <c r="H245" s="64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</row>
    <row r="246" spans="1:8" ht="12.75" customHeight="1">
      <c r="A246" s="61"/>
      <c r="B246" s="69" t="s">
        <v>298</v>
      </c>
      <c r="C246" s="70"/>
      <c r="D246" s="62"/>
      <c r="E246" s="63"/>
      <c r="F246" s="63"/>
      <c r="G246" s="63"/>
      <c r="H246" s="64"/>
    </row>
    <row r="247" spans="1:8" ht="12.75" customHeight="1">
      <c r="A247" s="61"/>
      <c r="B247" s="69" t="s">
        <v>300</v>
      </c>
      <c r="C247" s="70"/>
      <c r="D247" s="62"/>
      <c r="E247" s="63"/>
      <c r="F247" s="63"/>
      <c r="G247" s="63"/>
      <c r="H247" s="64"/>
    </row>
    <row r="248" spans="1:8" ht="12.75" customHeight="1">
      <c r="A248" s="61"/>
      <c r="B248" s="69" t="s">
        <v>308</v>
      </c>
      <c r="C248" s="70"/>
      <c r="D248" s="62"/>
      <c r="E248" s="63"/>
      <c r="F248" s="63"/>
      <c r="G248" s="63"/>
      <c r="H248" s="64"/>
    </row>
    <row r="249" spans="1:8" ht="12.75" customHeight="1">
      <c r="A249" s="61"/>
      <c r="B249" s="69" t="s">
        <v>301</v>
      </c>
      <c r="C249" s="70"/>
      <c r="D249" s="62"/>
      <c r="E249" s="63"/>
      <c r="F249" s="63"/>
      <c r="G249" s="63"/>
      <c r="H249" s="64"/>
    </row>
    <row r="250" spans="1:8" ht="12.75" customHeight="1">
      <c r="A250" s="61"/>
      <c r="B250" s="69" t="s">
        <v>302</v>
      </c>
      <c r="C250" s="70"/>
      <c r="D250" s="62"/>
      <c r="E250" s="63"/>
      <c r="F250" s="63"/>
      <c r="G250" s="63"/>
      <c r="H250" s="64"/>
    </row>
    <row r="251" spans="1:8" ht="12.75" customHeight="1">
      <c r="A251" s="61"/>
      <c r="B251" s="69" t="s">
        <v>303</v>
      </c>
      <c r="C251" s="70"/>
      <c r="D251" s="62"/>
      <c r="E251" s="63"/>
      <c r="F251" s="63"/>
      <c r="G251" s="63"/>
      <c r="H251" s="64"/>
    </row>
    <row r="252" spans="1:8" ht="12.75" customHeight="1">
      <c r="A252" s="61"/>
      <c r="B252" s="69" t="s">
        <v>304</v>
      </c>
      <c r="C252" s="70"/>
      <c r="D252" s="62"/>
      <c r="E252" s="63"/>
      <c r="F252" s="63"/>
      <c r="G252" s="63"/>
      <c r="H252" s="64"/>
    </row>
    <row r="253" spans="1:8" ht="12.75" customHeight="1">
      <c r="A253" s="61"/>
      <c r="B253" s="69" t="s">
        <v>305</v>
      </c>
      <c r="C253" s="70"/>
      <c r="D253" s="62"/>
      <c r="E253" s="63"/>
      <c r="F253" s="63"/>
      <c r="G253" s="63"/>
      <c r="H253" s="64"/>
    </row>
    <row r="254" spans="1:8" ht="12.75" customHeight="1">
      <c r="A254" s="61"/>
      <c r="B254" s="69" t="s">
        <v>292</v>
      </c>
      <c r="C254" s="70"/>
      <c r="D254" s="62"/>
      <c r="E254" s="63"/>
      <c r="F254" s="63"/>
      <c r="G254" s="63"/>
      <c r="H254" s="64"/>
    </row>
    <row r="255" spans="1:8" ht="12.75" customHeight="1">
      <c r="A255" s="61"/>
      <c r="B255" s="69" t="s">
        <v>306</v>
      </c>
      <c r="C255" s="66"/>
      <c r="D255" s="62"/>
      <c r="E255" s="63"/>
      <c r="F255" s="63"/>
      <c r="G255" s="63"/>
      <c r="H255" s="64"/>
    </row>
    <row r="256" spans="1:8" ht="12.75" customHeight="1">
      <c r="A256" s="61"/>
      <c r="B256" s="72" t="s">
        <v>307</v>
      </c>
      <c r="C256" s="66"/>
      <c r="D256" s="62"/>
      <c r="E256" s="63"/>
      <c r="F256" s="63"/>
      <c r="G256" s="63"/>
      <c r="H256" s="64"/>
    </row>
    <row r="257" ht="12.75" customHeight="1">
      <c r="B257" s="72"/>
    </row>
  </sheetData>
  <mergeCells count="13">
    <mergeCell ref="A6:B6"/>
    <mergeCell ref="A128:B128"/>
    <mergeCell ref="A126:B126"/>
    <mergeCell ref="E141:G141"/>
    <mergeCell ref="A141:B141"/>
    <mergeCell ref="G1:H1"/>
    <mergeCell ref="A2:H2"/>
    <mergeCell ref="C4:C5"/>
    <mergeCell ref="A3:H3"/>
    <mergeCell ref="A4:B4"/>
    <mergeCell ref="D4:D5"/>
    <mergeCell ref="E4:H4"/>
    <mergeCell ref="A5:B5"/>
  </mergeCells>
  <printOptions horizontalCentered="1"/>
  <pageMargins left="0.53" right="0.3937007874015748" top="0.82" bottom="0.42" header="0.31496062992125984" footer="0.1968503937007874"/>
  <pageSetup fitToHeight="3" fitToWidth="1" horizontalDpi="600" verticalDpi="600" orientation="portrait" paperSize="9" scale="68" r:id="rId1"/>
  <headerFooter alignWithMargins="0">
    <oddHeader>&amp;C&amp;"Arial Narrow,Krepko"
PLAN ZDRAVSTVENIH STORITEV V LETU 2009
Izvajalci v okviru Skupnosti 
&amp;"Arial CE,Običajno"
&amp;"Arial CE,Krepko"&amp;11
&amp;R&amp;"Arial Narrow CE,Običajno"&amp;8
</oddHeader>
    <oddFooter>&amp;C&amp;8
&amp;R&amp;"Arial Narrow,Ležeče"&amp;9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z01003g</cp:lastModifiedBy>
  <cp:lastPrinted>2009-03-03T09:55:38Z</cp:lastPrinted>
  <dcterms:created xsi:type="dcterms:W3CDTF">2003-06-24T08:46:30Z</dcterms:created>
  <dcterms:modified xsi:type="dcterms:W3CDTF">2009-04-03T06:56:34Z</dcterms:modified>
  <cp:category/>
  <cp:version/>
  <cp:contentType/>
  <cp:contentStatus/>
</cp:coreProperties>
</file>