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usr\R-S\SteslA30\Documents\ZDOsk-1\2026-07_Intervetni ZDOsk\"/>
    </mc:Choice>
  </mc:AlternateContent>
  <xr:revisionPtr revIDLastSave="0" documentId="8_{DC3F0D1D-2358-4DDF-9CAB-FDA0B88267F3}" xr6:coauthVersionLast="47" xr6:coauthVersionMax="47" xr10:uidLastSave="{00000000-0000-0000-0000-000000000000}"/>
  <bookViews>
    <workbookView xWindow="-120" yWindow="-120" windowWidth="38640" windowHeight="21120" activeTab="1" xr2:uid="{75F8D8E0-4CFB-4E9C-873A-F02EAD0167F4}"/>
  </bookViews>
  <sheets>
    <sheet name="Poračun" sheetId="6" r:id="rId1"/>
    <sheet name="Od 01.10.2026 dalje" sheetId="3" r:id="rId2"/>
    <sheet name="Šifranti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3" l="1"/>
  <c r="B7" i="3" s="1"/>
  <c r="L13" i="6"/>
  <c r="L9" i="6"/>
  <c r="L7" i="6"/>
  <c r="L6" i="6"/>
  <c r="L5" i="6"/>
  <c r="L3" i="6"/>
  <c r="K11" i="6"/>
  <c r="K15" i="6" s="1"/>
  <c r="J11" i="6"/>
  <c r="J15" i="6" s="1"/>
  <c r="K8" i="6"/>
  <c r="J8" i="6"/>
  <c r="I11" i="6"/>
  <c r="I15" i="6" s="1"/>
  <c r="H11" i="6"/>
  <c r="H15" i="6" s="1"/>
  <c r="G11" i="6"/>
  <c r="G15" i="6" s="1"/>
  <c r="F11" i="6"/>
  <c r="F15" i="6" s="1"/>
  <c r="I8" i="6"/>
  <c r="H8" i="6"/>
  <c r="G8" i="6"/>
  <c r="F8" i="6"/>
  <c r="E11" i="6"/>
  <c r="E15" i="6" s="1"/>
  <c r="D11" i="6"/>
  <c r="D15" i="6" s="1"/>
  <c r="E8" i="6"/>
  <c r="D8" i="6"/>
  <c r="C11" i="6"/>
  <c r="C15" i="6" s="1"/>
  <c r="C8" i="6"/>
  <c r="B11" i="6"/>
  <c r="B15" i="6" s="1"/>
  <c r="B8" i="6"/>
  <c r="A8" i="6" s="1"/>
  <c r="L15" i="6" l="1"/>
  <c r="L11" i="6"/>
  <c r="J16" i="6"/>
  <c r="J17" i="6" s="1"/>
  <c r="K16" i="6"/>
  <c r="K17" i="6" s="1"/>
  <c r="H16" i="6"/>
  <c r="H17" i="6" s="1"/>
  <c r="H18" i="6"/>
  <c r="I16" i="6"/>
  <c r="I17" i="6" s="1"/>
  <c r="I18" i="6"/>
  <c r="G16" i="6"/>
  <c r="G17" i="6" s="1"/>
  <c r="G18" i="6" s="1"/>
  <c r="F16" i="6"/>
  <c r="F17" i="6" s="1"/>
  <c r="F18" i="6"/>
  <c r="D16" i="6"/>
  <c r="D17" i="6" s="1"/>
  <c r="D18" i="6" s="1"/>
  <c r="E16" i="6"/>
  <c r="E17" i="6" s="1"/>
  <c r="C16" i="6"/>
  <c r="C17" i="6" s="1"/>
  <c r="B16" i="6"/>
  <c r="B17" i="6" l="1"/>
  <c r="L17" i="6" s="1"/>
  <c r="L16" i="6"/>
  <c r="E18" i="6"/>
  <c r="K18" i="6"/>
  <c r="J18" i="6"/>
  <c r="C18" i="6"/>
  <c r="B18" i="6"/>
  <c r="L18" i="6" s="1"/>
</calcChain>
</file>

<file path=xl/sharedStrings.xml><?xml version="1.0" encoding="utf-8"?>
<sst xmlns="http://schemas.openxmlformats.org/spreadsheetml/2006/main" count="32" uniqueCount="29">
  <si>
    <t>Dosedanja plačila</t>
  </si>
  <si>
    <t>- stanovalec</t>
  </si>
  <si>
    <t>- občina</t>
  </si>
  <si>
    <t>- svojci</t>
  </si>
  <si>
    <t>DPP 1</t>
  </si>
  <si>
    <t>DPP 2</t>
  </si>
  <si>
    <t>DPP 3</t>
  </si>
  <si>
    <t>Skupna vrednost storitve ZSV (brez dodatnih storitev)</t>
  </si>
  <si>
    <t>- Stanovalec</t>
  </si>
  <si>
    <t>- Svojci</t>
  </si>
  <si>
    <t>- Lokalna skupnost (občina)</t>
  </si>
  <si>
    <t>Varstveni dodatek 1</t>
  </si>
  <si>
    <t>Varstveni dodatek 2</t>
  </si>
  <si>
    <t>Varstveni dodatek 3</t>
  </si>
  <si>
    <t>DPP 0</t>
  </si>
  <si>
    <t>Varstveni dodatek 1-0</t>
  </si>
  <si>
    <t>Varstveni dodatek 2-0</t>
  </si>
  <si>
    <t>Varstveni dodatek 3-0</t>
  </si>
  <si>
    <t>Poz.</t>
  </si>
  <si>
    <t>Vrednost poračuna (5 = 3 - 4)</t>
  </si>
  <si>
    <t>Znesek, ki je predmet poračuna (3 = 1 - 2) - ostanek vrednosti po ZSV</t>
  </si>
  <si>
    <t>Skupna vrednost storitve DO - Nastanitev in prehrana (brez dodatnih storitev)</t>
  </si>
  <si>
    <t>Poračun po 15. členu ZZUUIDO
(01.12.2025 - 30.09.2026)</t>
  </si>
  <si>
    <t>Plačilo storitve po ZSV od 01.10.2026 dalje
(po 14. členu ZZUUIDO)</t>
  </si>
  <si>
    <t>SKUPAJ</t>
  </si>
  <si>
    <t>Že prejeta sredstva iz javnih virov (DPP)</t>
  </si>
  <si>
    <t>Že prejeta sredstva iz javnih virov: DPP</t>
  </si>
  <si>
    <t>Plačilo iz blagajne za DO (4=1-2-3)</t>
  </si>
  <si>
    <t>Obveznost za plačilo od 01.10.2026 (5 = 1-4)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</si>
</sst>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4" fontId="0" fillId="0" borderId="0" xfId="0" applyNumberFormat="1"/>
    <xf numFmtId="0" fontId="0" fillId="0" borderId="0" xfId="0" applyAlignment="1">
      <alignment horizontal="right"/>
    </xf>
    <xf numFmtId="0" fontId="1" fillId="8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wrapText="1"/>
    </xf>
    <xf numFmtId="0" fontId="0" fillId="3" borderId="1" xfId="0" quotePrefix="1" applyFill="1" applyBorder="1" applyAlignment="1">
      <alignment wrapText="1"/>
    </xf>
    <xf numFmtId="4" fontId="3" fillId="0" borderId="1" xfId="0" applyNumberFormat="1" applyFont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9" borderId="1" xfId="0" applyFont="1" applyFill="1" applyBorder="1" applyAlignment="1">
      <alignment wrapText="1"/>
    </xf>
    <xf numFmtId="0" fontId="2" fillId="7" borderId="1" xfId="0" quotePrefix="1" applyFont="1" applyFill="1" applyBorder="1" applyAlignment="1">
      <alignment wrapText="1"/>
    </xf>
    <xf numFmtId="0" fontId="2" fillId="0" borderId="0" xfId="0" applyFont="1" applyAlignment="1">
      <alignment horizontal="center" wrapText="1"/>
    </xf>
    <xf numFmtId="0" fontId="2" fillId="3" borderId="1" xfId="0" applyFont="1" applyFill="1" applyBorder="1" applyAlignment="1">
      <alignment horizontal="left" wrapText="1"/>
    </xf>
    <xf numFmtId="4" fontId="0" fillId="6" borderId="1" xfId="0" applyNumberFormat="1" applyFont="1" applyFill="1" applyBorder="1" applyAlignment="1">
      <alignment vertical="center" wrapText="1"/>
    </xf>
    <xf numFmtId="4" fontId="5" fillId="5" borderId="1" xfId="0" applyNumberFormat="1" applyFont="1" applyFill="1" applyBorder="1" applyAlignment="1">
      <alignment vertical="center" wrapText="1"/>
    </xf>
    <xf numFmtId="4" fontId="0" fillId="0" borderId="1" xfId="0" applyNumberFormat="1" applyFont="1" applyBorder="1" applyAlignment="1">
      <alignment wrapText="1"/>
    </xf>
    <xf numFmtId="4" fontId="3" fillId="8" borderId="1" xfId="0" applyNumberFormat="1" applyFont="1" applyFill="1" applyBorder="1" applyAlignment="1">
      <alignment vertical="center" wrapText="1"/>
    </xf>
    <xf numFmtId="4" fontId="0" fillId="9" borderId="1" xfId="0" applyNumberFormat="1" applyFont="1" applyFill="1" applyBorder="1" applyAlignment="1">
      <alignment vertical="center" wrapText="1"/>
    </xf>
    <xf numFmtId="4" fontId="0" fillId="7" borderId="1" xfId="0" applyNumberFormat="1" applyFont="1" applyFill="1" applyBorder="1" applyAlignment="1">
      <alignment vertical="center" wrapText="1"/>
    </xf>
    <xf numFmtId="4" fontId="0" fillId="6" borderId="2" xfId="0" applyNumberFormat="1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left" wrapText="1"/>
    </xf>
    <xf numFmtId="4" fontId="3" fillId="0" borderId="2" xfId="0" applyNumberFormat="1" applyFont="1" applyBorder="1" applyAlignment="1">
      <alignment wrapText="1"/>
    </xf>
    <xf numFmtId="4" fontId="5" fillId="5" borderId="2" xfId="0" applyNumberFormat="1" applyFont="1" applyFill="1" applyBorder="1" applyAlignment="1">
      <alignment vertical="center" wrapText="1"/>
    </xf>
    <xf numFmtId="4" fontId="0" fillId="0" borderId="2" xfId="0" applyNumberFormat="1" applyFont="1" applyBorder="1" applyAlignment="1">
      <alignment wrapText="1"/>
    </xf>
    <xf numFmtId="4" fontId="3" fillId="8" borderId="2" xfId="0" applyNumberFormat="1" applyFont="1" applyFill="1" applyBorder="1" applyAlignment="1">
      <alignment vertical="center" wrapText="1"/>
    </xf>
    <xf numFmtId="4" fontId="0" fillId="9" borderId="2" xfId="0" applyNumberFormat="1" applyFont="1" applyFill="1" applyBorder="1" applyAlignment="1">
      <alignment vertical="center" wrapText="1"/>
    </xf>
    <xf numFmtId="4" fontId="0" fillId="7" borderId="2" xfId="0" applyNumberFormat="1" applyFont="1" applyFill="1" applyBorder="1" applyAlignment="1">
      <alignment vertical="center" wrapText="1"/>
    </xf>
    <xf numFmtId="0" fontId="2" fillId="2" borderId="3" xfId="0" applyFont="1" applyFill="1" applyBorder="1"/>
    <xf numFmtId="0" fontId="2" fillId="0" borderId="3" xfId="0" applyFont="1" applyBorder="1"/>
    <xf numFmtId="0" fontId="0" fillId="0" borderId="3" xfId="0" applyBorder="1"/>
    <xf numFmtId="0" fontId="4" fillId="5" borderId="3" xfId="0" applyFont="1" applyFill="1" applyBorder="1"/>
    <xf numFmtId="0" fontId="1" fillId="8" borderId="3" xfId="0" applyFont="1" applyFill="1" applyBorder="1"/>
    <xf numFmtId="0" fontId="2" fillId="4" borderId="3" xfId="0" applyFont="1" applyFill="1" applyBorder="1"/>
    <xf numFmtId="0" fontId="2" fillId="9" borderId="3" xfId="0" applyFont="1" applyFill="1" applyBorder="1"/>
    <xf numFmtId="4" fontId="2" fillId="6" borderId="4" xfId="0" applyNumberFormat="1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left" wrapText="1"/>
    </xf>
    <xf numFmtId="4" fontId="2" fillId="6" borderId="5" xfId="0" applyNumberFormat="1" applyFont="1" applyFill="1" applyBorder="1" applyAlignment="1">
      <alignment vertical="center" wrapText="1"/>
    </xf>
    <xf numFmtId="4" fontId="1" fillId="0" borderId="5" xfId="0" applyNumberFormat="1" applyFont="1" applyBorder="1" applyAlignment="1">
      <alignment wrapText="1"/>
    </xf>
    <xf numFmtId="4" fontId="4" fillId="5" borderId="5" xfId="0" applyNumberFormat="1" applyFont="1" applyFill="1" applyBorder="1" applyAlignment="1">
      <alignment vertical="center" wrapText="1"/>
    </xf>
    <xf numFmtId="4" fontId="2" fillId="0" borderId="5" xfId="0" applyNumberFormat="1" applyFont="1" applyBorder="1" applyAlignment="1">
      <alignment wrapText="1"/>
    </xf>
    <xf numFmtId="4" fontId="1" fillId="8" borderId="5" xfId="0" applyNumberFormat="1" applyFont="1" applyFill="1" applyBorder="1" applyAlignment="1">
      <alignment vertical="center" wrapText="1"/>
    </xf>
    <xf numFmtId="4" fontId="2" fillId="9" borderId="5" xfId="0" applyNumberFormat="1" applyFont="1" applyFill="1" applyBorder="1" applyAlignment="1">
      <alignment vertical="center" wrapText="1"/>
    </xf>
    <xf numFmtId="4" fontId="2" fillId="7" borderId="5" xfId="0" applyNumberFormat="1" applyFont="1" applyFill="1" applyBorder="1" applyAlignment="1">
      <alignment vertical="center" wrapText="1"/>
    </xf>
    <xf numFmtId="4" fontId="2" fillId="7" borderId="6" xfId="0" applyNumberFormat="1" applyFont="1" applyFill="1" applyBorder="1" applyAlignment="1">
      <alignment vertical="center" wrapText="1"/>
    </xf>
    <xf numFmtId="17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4" fillId="10" borderId="1" xfId="0" applyFont="1" applyFill="1" applyBorder="1" applyAlignment="1">
      <alignment vertical="center" wrapText="1"/>
    </xf>
    <xf numFmtId="4" fontId="4" fillId="10" borderId="1" xfId="0" applyNumberFormat="1" applyFont="1" applyFill="1" applyBorder="1" applyAlignment="1">
      <alignment vertical="center" wrapText="1"/>
    </xf>
    <xf numFmtId="0" fontId="4" fillId="10" borderId="1" xfId="0" applyFont="1" applyFill="1" applyBorder="1" applyAlignment="1">
      <alignment vertical="center"/>
    </xf>
    <xf numFmtId="0" fontId="2" fillId="11" borderId="1" xfId="0" applyFont="1" applyFill="1" applyBorder="1" applyAlignment="1">
      <alignment vertical="center" wrapText="1"/>
    </xf>
    <xf numFmtId="4" fontId="2" fillId="11" borderId="1" xfId="0" applyNumberFormat="1" applyFont="1" applyFill="1" applyBorder="1" applyAlignment="1">
      <alignment vertical="center" wrapText="1"/>
    </xf>
    <xf numFmtId="0" fontId="2" fillId="11" borderId="1" xfId="0" applyFont="1" applyFill="1" applyBorder="1" applyAlignment="1">
      <alignment vertical="center"/>
    </xf>
    <xf numFmtId="0" fontId="2" fillId="12" borderId="1" xfId="0" applyFont="1" applyFill="1" applyBorder="1" applyAlignment="1">
      <alignment vertical="center" wrapText="1"/>
    </xf>
    <xf numFmtId="4" fontId="2" fillId="12" borderId="1" xfId="0" applyNumberFormat="1" applyFont="1" applyFill="1" applyBorder="1" applyAlignment="1">
      <alignment vertical="center" wrapText="1"/>
    </xf>
    <xf numFmtId="0" fontId="2" fillId="12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0" fontId="4" fillId="6" borderId="1" xfId="0" applyFont="1" applyFill="1" applyBorder="1" applyAlignment="1">
      <alignment vertical="center" wrapText="1"/>
    </xf>
    <xf numFmtId="4" fontId="4" fillId="6" borderId="1" xfId="0" applyNumberFormat="1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/>
    </xf>
  </cellXfs>
  <cellStyles count="1">
    <cellStyle name="Navadno" xfId="0" builtinId="0"/>
  </cellStyles>
  <dxfs count="2"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C6AA3-99CF-4A51-AF41-B9E9FB61B8A6}">
  <sheetPr>
    <pageSetUpPr fitToPage="1"/>
  </sheetPr>
  <dimension ref="A1:P18"/>
  <sheetViews>
    <sheetView zoomScale="130" zoomScaleNormal="130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48.5703125" bestFit="1" customWidth="1"/>
    <col min="2" max="11" width="8.7109375" bestFit="1" customWidth="1"/>
    <col min="12" max="12" width="9.85546875" bestFit="1" customWidth="1"/>
    <col min="13" max="13" width="4.7109375" bestFit="1" customWidth="1"/>
    <col min="15" max="15" width="5.7109375" bestFit="1" customWidth="1"/>
    <col min="16" max="16" width="7" bestFit="1" customWidth="1"/>
  </cols>
  <sheetData>
    <row r="1" spans="1:16" ht="28.15" customHeight="1" x14ac:dyDescent="0.25">
      <c r="A1" s="14" t="s">
        <v>22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6" ht="15.75" thickBot="1" x14ac:dyDescent="0.3">
      <c r="B2" s="47">
        <v>45992</v>
      </c>
      <c r="C2" s="47">
        <v>46023</v>
      </c>
      <c r="D2" s="47">
        <v>46054</v>
      </c>
      <c r="E2" s="47">
        <v>46082</v>
      </c>
      <c r="F2" s="47">
        <v>46113</v>
      </c>
      <c r="G2" s="47">
        <v>46143</v>
      </c>
      <c r="H2" s="47">
        <v>46174</v>
      </c>
      <c r="I2" s="47">
        <v>46204</v>
      </c>
      <c r="J2" s="47">
        <v>46235</v>
      </c>
      <c r="K2" s="47">
        <v>46266</v>
      </c>
      <c r="L2" s="48" t="s">
        <v>24</v>
      </c>
      <c r="M2" s="3" t="s">
        <v>18</v>
      </c>
    </row>
    <row r="3" spans="1:16" ht="30" x14ac:dyDescent="0.25">
      <c r="A3" s="5" t="s">
        <v>7</v>
      </c>
      <c r="B3" s="16">
        <v>1585.96</v>
      </c>
      <c r="C3" s="16">
        <v>1585.96</v>
      </c>
      <c r="D3" s="16">
        <v>1585.96</v>
      </c>
      <c r="E3" s="16">
        <v>1585.96</v>
      </c>
      <c r="F3" s="16">
        <v>1585.96</v>
      </c>
      <c r="G3" s="16">
        <v>1585.96</v>
      </c>
      <c r="H3" s="16">
        <v>1585.96</v>
      </c>
      <c r="I3" s="16">
        <v>1585.96</v>
      </c>
      <c r="J3" s="16">
        <v>1585.96</v>
      </c>
      <c r="K3" s="22">
        <v>1585.96</v>
      </c>
      <c r="L3" s="37">
        <f>SUM(B3:K3)</f>
        <v>15859.599999999999</v>
      </c>
      <c r="M3" s="30">
        <v>1</v>
      </c>
    </row>
    <row r="4" spans="1:16" x14ac:dyDescent="0.25">
      <c r="A4" s="15" t="s">
        <v>0</v>
      </c>
      <c r="B4" s="15"/>
      <c r="C4" s="6"/>
      <c r="D4" s="6"/>
      <c r="E4" s="6"/>
      <c r="F4" s="6"/>
      <c r="G4" s="6"/>
      <c r="H4" s="6"/>
      <c r="I4" s="6"/>
      <c r="J4" s="6"/>
      <c r="K4" s="23"/>
      <c r="L4" s="38"/>
      <c r="M4" s="31"/>
    </row>
    <row r="5" spans="1:16" s="1" customFormat="1" x14ac:dyDescent="0.25">
      <c r="A5" s="7" t="s">
        <v>8</v>
      </c>
      <c r="B5" s="16">
        <v>1250</v>
      </c>
      <c r="C5" s="16">
        <v>1250</v>
      </c>
      <c r="D5" s="16">
        <v>1250</v>
      </c>
      <c r="E5" s="16">
        <v>1250</v>
      </c>
      <c r="F5" s="16">
        <v>1250</v>
      </c>
      <c r="G5" s="16">
        <v>1250</v>
      </c>
      <c r="H5" s="16">
        <v>1250</v>
      </c>
      <c r="I5" s="16">
        <v>1250</v>
      </c>
      <c r="J5" s="16">
        <v>1250</v>
      </c>
      <c r="K5" s="22">
        <v>1250</v>
      </c>
      <c r="L5" s="39">
        <f t="shared" ref="L5:L7" si="0">SUM(B5:K5)</f>
        <v>12500</v>
      </c>
      <c r="M5" s="32"/>
      <c r="O5"/>
      <c r="P5"/>
    </row>
    <row r="6" spans="1:16" x14ac:dyDescent="0.25">
      <c r="A6" s="7" t="s">
        <v>9</v>
      </c>
      <c r="B6" s="16">
        <v>150</v>
      </c>
      <c r="C6" s="16">
        <v>150</v>
      </c>
      <c r="D6" s="16">
        <v>150</v>
      </c>
      <c r="E6" s="16">
        <v>150</v>
      </c>
      <c r="F6" s="16">
        <v>150</v>
      </c>
      <c r="G6" s="16">
        <v>150</v>
      </c>
      <c r="H6" s="16">
        <v>150</v>
      </c>
      <c r="I6" s="16">
        <v>150</v>
      </c>
      <c r="J6" s="16">
        <v>150</v>
      </c>
      <c r="K6" s="22">
        <v>150</v>
      </c>
      <c r="L6" s="39">
        <f t="shared" si="0"/>
        <v>1500</v>
      </c>
      <c r="M6" s="32"/>
      <c r="O6" s="1"/>
      <c r="P6" s="1"/>
    </row>
    <row r="7" spans="1:16" x14ac:dyDescent="0.25">
      <c r="A7" s="7" t="s">
        <v>10</v>
      </c>
      <c r="B7" s="16">
        <v>185.96</v>
      </c>
      <c r="C7" s="16">
        <v>185.96</v>
      </c>
      <c r="D7" s="16">
        <v>185.96</v>
      </c>
      <c r="E7" s="16">
        <v>185.96</v>
      </c>
      <c r="F7" s="16">
        <v>185.96</v>
      </c>
      <c r="G7" s="16">
        <v>185.96</v>
      </c>
      <c r="H7" s="16">
        <v>185.96</v>
      </c>
      <c r="I7" s="16">
        <v>185.96</v>
      </c>
      <c r="J7" s="16">
        <v>185.96</v>
      </c>
      <c r="K7" s="22">
        <v>185.96</v>
      </c>
      <c r="L7" s="39">
        <f t="shared" si="0"/>
        <v>1859.6000000000001</v>
      </c>
      <c r="M7" s="32"/>
    </row>
    <row r="8" spans="1:16" x14ac:dyDescent="0.25">
      <c r="A8" s="8" t="str">
        <f>IF(B8&lt;&gt;0,"Preveri vrednosti v celicah B3, B5, B6 in B7","")</f>
        <v/>
      </c>
      <c r="B8" s="8">
        <f>B3-SUM(B5:B7)</f>
        <v>0</v>
      </c>
      <c r="C8" s="8">
        <f>C3-SUM(C5:C7)</f>
        <v>0</v>
      </c>
      <c r="D8" s="8">
        <f>D3-SUM(D5:D7)</f>
        <v>0</v>
      </c>
      <c r="E8" s="8">
        <f>E3-SUM(E5:E7)</f>
        <v>0</v>
      </c>
      <c r="F8" s="8">
        <f>F3-SUM(F5:F7)</f>
        <v>0</v>
      </c>
      <c r="G8" s="8">
        <f>G3-SUM(G5:G7)</f>
        <v>0</v>
      </c>
      <c r="H8" s="8">
        <f>H3-SUM(H5:H7)</f>
        <v>0</v>
      </c>
      <c r="I8" s="8">
        <f>I3-SUM(I5:I7)</f>
        <v>0</v>
      </c>
      <c r="J8" s="8">
        <f>J3-SUM(J5:J7)</f>
        <v>0</v>
      </c>
      <c r="K8" s="24">
        <f>K3-SUM(K5:K7)</f>
        <v>0</v>
      </c>
      <c r="L8" s="40"/>
      <c r="M8" s="32"/>
    </row>
    <row r="9" spans="1:16" x14ac:dyDescent="0.25">
      <c r="A9" s="9" t="s">
        <v>26</v>
      </c>
      <c r="B9" s="17">
        <v>378.51</v>
      </c>
      <c r="C9" s="17">
        <v>378.51</v>
      </c>
      <c r="D9" s="17">
        <v>378.51</v>
      </c>
      <c r="E9" s="17">
        <v>378.51</v>
      </c>
      <c r="F9" s="17">
        <v>378.51</v>
      </c>
      <c r="G9" s="17">
        <v>378.51</v>
      </c>
      <c r="H9" s="17">
        <v>378.51</v>
      </c>
      <c r="I9" s="17">
        <v>378.51</v>
      </c>
      <c r="J9" s="17">
        <v>378.51</v>
      </c>
      <c r="K9" s="25">
        <v>378.51</v>
      </c>
      <c r="L9" s="41">
        <f t="shared" ref="L9" si="1">SUM(B9:K9)</f>
        <v>3785.1000000000004</v>
      </c>
      <c r="M9" s="33">
        <v>2</v>
      </c>
    </row>
    <row r="10" spans="1:16" x14ac:dyDescent="0.25">
      <c r="A10" s="10"/>
      <c r="B10" s="18"/>
      <c r="C10" s="18"/>
      <c r="D10" s="18"/>
      <c r="E10" s="18"/>
      <c r="F10" s="18"/>
      <c r="G10" s="18"/>
      <c r="H10" s="18"/>
      <c r="I10" s="18"/>
      <c r="J10" s="18"/>
      <c r="K10" s="26"/>
      <c r="L10" s="42"/>
      <c r="M10" s="32"/>
    </row>
    <row r="11" spans="1:16" ht="30" customHeight="1" x14ac:dyDescent="0.25">
      <c r="A11" s="4" t="s">
        <v>20</v>
      </c>
      <c r="B11" s="19">
        <f>B3-B9</f>
        <v>1207.45</v>
      </c>
      <c r="C11" s="19">
        <f>C3-C9</f>
        <v>1207.45</v>
      </c>
      <c r="D11" s="19">
        <f>D3-D9</f>
        <v>1207.45</v>
      </c>
      <c r="E11" s="19">
        <f>E3-E9</f>
        <v>1207.45</v>
      </c>
      <c r="F11" s="19">
        <f>F3-F9</f>
        <v>1207.45</v>
      </c>
      <c r="G11" s="19">
        <f>G3-G9</f>
        <v>1207.45</v>
      </c>
      <c r="H11" s="19">
        <f>H3-H9</f>
        <v>1207.45</v>
      </c>
      <c r="I11" s="19">
        <f>I3-I9</f>
        <v>1207.45</v>
      </c>
      <c r="J11" s="19">
        <f>J3-J9</f>
        <v>1207.45</v>
      </c>
      <c r="K11" s="27">
        <f>K3-K9</f>
        <v>1207.45</v>
      </c>
      <c r="L11" s="43">
        <f>SUM(B11:K11)</f>
        <v>12074.500000000002</v>
      </c>
      <c r="M11" s="34">
        <v>3</v>
      </c>
    </row>
    <row r="12" spans="1:16" x14ac:dyDescent="0.25">
      <c r="A12" s="10"/>
      <c r="B12" s="18"/>
      <c r="C12" s="18"/>
      <c r="D12" s="18"/>
      <c r="E12" s="18"/>
      <c r="F12" s="18"/>
      <c r="G12" s="18"/>
      <c r="H12" s="18"/>
      <c r="I12" s="18"/>
      <c r="J12" s="18"/>
      <c r="K12" s="26"/>
      <c r="L12" s="42"/>
      <c r="M12" s="32"/>
    </row>
    <row r="13" spans="1:16" ht="30" x14ac:dyDescent="0.25">
      <c r="A13" s="11" t="s">
        <v>21</v>
      </c>
      <c r="B13" s="16">
        <v>975</v>
      </c>
      <c r="C13" s="16">
        <v>975</v>
      </c>
      <c r="D13" s="16">
        <v>975</v>
      </c>
      <c r="E13" s="16">
        <v>975</v>
      </c>
      <c r="F13" s="16">
        <v>975</v>
      </c>
      <c r="G13" s="16">
        <v>975</v>
      </c>
      <c r="H13" s="16">
        <v>975</v>
      </c>
      <c r="I13" s="16">
        <v>975</v>
      </c>
      <c r="J13" s="16">
        <v>975</v>
      </c>
      <c r="K13" s="22">
        <v>975</v>
      </c>
      <c r="L13" s="39">
        <f>SUM(B13:K13)</f>
        <v>9750</v>
      </c>
      <c r="M13" s="35">
        <v>4</v>
      </c>
    </row>
    <row r="14" spans="1:16" x14ac:dyDescent="0.25">
      <c r="A14" s="10"/>
      <c r="B14" s="18"/>
      <c r="C14" s="18"/>
      <c r="D14" s="18"/>
      <c r="E14" s="18"/>
      <c r="F14" s="18"/>
      <c r="G14" s="18"/>
      <c r="H14" s="18"/>
      <c r="I14" s="18"/>
      <c r="J14" s="18"/>
      <c r="K14" s="26"/>
      <c r="L14" s="42"/>
      <c r="M14" s="32"/>
    </row>
    <row r="15" spans="1:16" x14ac:dyDescent="0.25">
      <c r="A15" s="12" t="s">
        <v>19</v>
      </c>
      <c r="B15" s="20">
        <f>IF((B11-B13)&lt;0,0,(B11-B13))</f>
        <v>232.45000000000005</v>
      </c>
      <c r="C15" s="20">
        <f>IF((C11-C13)&lt;0,0,(C11-C13))</f>
        <v>232.45000000000005</v>
      </c>
      <c r="D15" s="20">
        <f>IF((D11-D13)&lt;0,0,(D11-D13))</f>
        <v>232.45000000000005</v>
      </c>
      <c r="E15" s="20">
        <f>IF((E11-E13)&lt;0,0,(E11-E13))</f>
        <v>232.45000000000005</v>
      </c>
      <c r="F15" s="20">
        <f>IF((F11-F13)&lt;0,0,(F11-F13))</f>
        <v>232.45000000000005</v>
      </c>
      <c r="G15" s="20">
        <f>IF((G11-G13)&lt;0,0,(G11-G13))</f>
        <v>232.45000000000005</v>
      </c>
      <c r="H15" s="20">
        <f>IF((H11-H13)&lt;0,0,(H11-H13))</f>
        <v>232.45000000000005</v>
      </c>
      <c r="I15" s="20">
        <f>IF((I11-I13)&lt;0,0,(I11-I13))</f>
        <v>232.45000000000005</v>
      </c>
      <c r="J15" s="20">
        <f>IF((J11-J13)&lt;0,0,(J11-J13))</f>
        <v>232.45000000000005</v>
      </c>
      <c r="K15" s="28">
        <f>IF((K11-K13)&lt;0,0,(K11-K13))</f>
        <v>232.45000000000005</v>
      </c>
      <c r="L15" s="44">
        <f t="shared" ref="L15:L18" si="2">SUM(B15:K15)</f>
        <v>2324.5</v>
      </c>
      <c r="M15" s="36">
        <v>5</v>
      </c>
    </row>
    <row r="16" spans="1:16" x14ac:dyDescent="0.25">
      <c r="A16" s="13" t="s">
        <v>2</v>
      </c>
      <c r="B16" s="21">
        <f>IF(B7&lt;B15,B7,IF(B7&gt;B15,B15,B7))</f>
        <v>185.96</v>
      </c>
      <c r="C16" s="21">
        <f>IF(C7&lt;C15,C7,IF(C7&gt;C15,C15,C7))</f>
        <v>185.96</v>
      </c>
      <c r="D16" s="21">
        <f>IF(D7&lt;D15,D7,IF(D7&gt;D15,D15,D7))</f>
        <v>185.96</v>
      </c>
      <c r="E16" s="21">
        <f>IF(E7&lt;E15,E7,IF(E7&gt;E15,E15,E7))</f>
        <v>185.96</v>
      </c>
      <c r="F16" s="21">
        <f>IF(F7&lt;F15,F7,IF(F7&gt;F15,F15,F7))</f>
        <v>185.96</v>
      </c>
      <c r="G16" s="21">
        <f>IF(G7&lt;G15,G7,IF(G7&gt;G15,G15,G7))</f>
        <v>185.96</v>
      </c>
      <c r="H16" s="21">
        <f>IF(H7&lt;H15,H7,IF(H7&gt;H15,H15,H7))</f>
        <v>185.96</v>
      </c>
      <c r="I16" s="21">
        <f>IF(I7&lt;I15,I7,IF(I7&gt;I15,I15,I7))</f>
        <v>185.96</v>
      </c>
      <c r="J16" s="21">
        <f>IF(J7&lt;J15,J7,IF(J7&gt;J15,J15,J7))</f>
        <v>185.96</v>
      </c>
      <c r="K16" s="29">
        <f>IF(K7&lt;K15,K7,IF(K7&gt;K15,K15,K7))</f>
        <v>185.96</v>
      </c>
      <c r="L16" s="45">
        <f t="shared" si="2"/>
        <v>1859.6000000000001</v>
      </c>
      <c r="M16" s="32"/>
    </row>
    <row r="17" spans="1:13" x14ac:dyDescent="0.25">
      <c r="A17" s="13" t="s">
        <v>3</v>
      </c>
      <c r="B17" s="21">
        <f>IF((B16-B15)&gt;0,0,IF((B15-B16)&gt;B6,B6,(B15-B16)))</f>
        <v>46.490000000000038</v>
      </c>
      <c r="C17" s="21">
        <f>IF((C16-C15)&gt;0,0,IF((C15-C16)&gt;C6,C6,(C15-C16)))</f>
        <v>46.490000000000038</v>
      </c>
      <c r="D17" s="21">
        <f>IF((D16-D15)&gt;0,0,IF((D15-D16)&gt;D6,D6,(D15-D16)))</f>
        <v>46.490000000000038</v>
      </c>
      <c r="E17" s="21">
        <f>IF((E16-E15)&gt;0,0,IF((E15-E16)&gt;E6,E6,(E15-E16)))</f>
        <v>46.490000000000038</v>
      </c>
      <c r="F17" s="21">
        <f>IF((F16-F15)&gt;0,0,IF((F15-F16)&gt;F6,F6,(F15-F16)))</f>
        <v>46.490000000000038</v>
      </c>
      <c r="G17" s="21">
        <f>IF((G16-G15)&gt;0,0,IF((G15-G16)&gt;G6,G6,(G15-G16)))</f>
        <v>46.490000000000038</v>
      </c>
      <c r="H17" s="21">
        <f>IF((H16-H15)&gt;0,0,IF((H15-H16)&gt;H6,H6,(H15-H16)))</f>
        <v>46.490000000000038</v>
      </c>
      <c r="I17" s="21">
        <f>IF((I16-I15)&gt;0,0,IF((I15-I16)&gt;I6,I6,(I15-I16)))</f>
        <v>46.490000000000038</v>
      </c>
      <c r="J17" s="21">
        <f>IF((J16-J15)&gt;0,0,IF((J15-J16)&gt;J6,J6,(J15-J16)))</f>
        <v>46.490000000000038</v>
      </c>
      <c r="K17" s="29">
        <f>IF((K16-K15)&gt;0,0,IF((K15-K16)&gt;K6,K6,(K15-K16)))</f>
        <v>46.490000000000038</v>
      </c>
      <c r="L17" s="45">
        <f t="shared" si="2"/>
        <v>464.90000000000032</v>
      </c>
      <c r="M17" s="32"/>
    </row>
    <row r="18" spans="1:13" ht="15.75" thickBot="1" x14ac:dyDescent="0.3">
      <c r="A18" s="13" t="s">
        <v>1</v>
      </c>
      <c r="B18" s="21">
        <f>IF("D11-D23-D24"&gt;0,B15-B16-B17,0)</f>
        <v>0</v>
      </c>
      <c r="C18" s="21">
        <f>IF("D11-D23-D24"&gt;0,C15-C16-C17,0)</f>
        <v>0</v>
      </c>
      <c r="D18" s="21">
        <f>IF("D11-D23-D24"&gt;0,D15-D16-D17,0)</f>
        <v>0</v>
      </c>
      <c r="E18" s="21">
        <f>IF("D11-D23-D24"&gt;0,E15-E16-E17,0)</f>
        <v>0</v>
      </c>
      <c r="F18" s="21">
        <f>IF("D11-D23-D24"&gt;0,F15-F16-F17,0)</f>
        <v>0</v>
      </c>
      <c r="G18" s="21">
        <f>IF("D11-D23-D24"&gt;0,G15-G16-G17,0)</f>
        <v>0</v>
      </c>
      <c r="H18" s="21">
        <f>IF("D11-D23-D24"&gt;0,H15-H16-H17,0)</f>
        <v>0</v>
      </c>
      <c r="I18" s="21">
        <f>IF("D11-D23-D24"&gt;0,I15-I16-I17,0)</f>
        <v>0</v>
      </c>
      <c r="J18" s="21">
        <f>IF("D11-D23-D24"&gt;0,J15-J16-J17,0)</f>
        <v>0</v>
      </c>
      <c r="K18" s="29">
        <f>IF("D11-D23-D24"&gt;0,K15-K16-K17,0)</f>
        <v>0</v>
      </c>
      <c r="L18" s="46">
        <f t="shared" si="2"/>
        <v>0</v>
      </c>
      <c r="M18" s="32"/>
    </row>
  </sheetData>
  <mergeCells count="2">
    <mergeCell ref="A4:B4"/>
    <mergeCell ref="A1:M1"/>
  </mergeCells>
  <conditionalFormatting sqref="A8">
    <cfRule type="containsText" dxfId="1" priority="1" operator="containsText" text="Preveri vrednosti v celicah B3, B5, B6 in B7">
      <formula>NOT(ISERROR(SEARCH("Preveri vrednosti v celicah B3, B5, B6 in B7",A8)))</formula>
    </cfRule>
  </conditionalFormatting>
  <conditionalFormatting sqref="B8:L8">
    <cfRule type="cellIs" dxfId="0" priority="2" operator="not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395DF-5773-4830-9CB0-22096ADBB82F}">
  <sheetPr>
    <pageSetUpPr fitToPage="1"/>
  </sheetPr>
  <dimension ref="A1:C7"/>
  <sheetViews>
    <sheetView tabSelected="1" zoomScale="190" zoomScaleNormal="190" workbookViewId="0">
      <pane ySplit="1" topLeftCell="A2" activePane="bottomLeft" state="frozen"/>
      <selection pane="bottomLeft" activeCell="B4" sqref="B4"/>
    </sheetView>
  </sheetViews>
  <sheetFormatPr defaultRowHeight="15.75" customHeight="1" x14ac:dyDescent="0.25"/>
  <cols>
    <col min="1" max="1" width="48.28515625" bestFit="1" customWidth="1"/>
    <col min="2" max="2" width="8.28515625" bestFit="1" customWidth="1"/>
    <col min="3" max="3" width="4.7109375" bestFit="1" customWidth="1"/>
    <col min="5" max="5" width="5.7109375" bestFit="1" customWidth="1"/>
    <col min="6" max="6" width="7" bestFit="1" customWidth="1"/>
  </cols>
  <sheetData>
    <row r="1" spans="1:3" ht="15.75" customHeight="1" x14ac:dyDescent="0.25">
      <c r="A1" s="14" t="s">
        <v>23</v>
      </c>
      <c r="B1" s="14"/>
    </row>
    <row r="2" spans="1:3" ht="15.75" customHeight="1" x14ac:dyDescent="0.25">
      <c r="C2" s="3" t="s">
        <v>18</v>
      </c>
    </row>
    <row r="3" spans="1:3" s="49" customFormat="1" ht="30.75" customHeight="1" x14ac:dyDescent="0.25">
      <c r="A3" s="53" t="s">
        <v>7</v>
      </c>
      <c r="B3" s="54">
        <v>1585.96</v>
      </c>
      <c r="C3" s="55">
        <v>1</v>
      </c>
    </row>
    <row r="4" spans="1:3" s="49" customFormat="1" ht="30.75" customHeight="1" x14ac:dyDescent="0.25">
      <c r="A4" s="56" t="s">
        <v>21</v>
      </c>
      <c r="B4" s="57">
        <v>975</v>
      </c>
      <c r="C4" s="58">
        <v>2</v>
      </c>
    </row>
    <row r="5" spans="1:3" s="49" customFormat="1" ht="30.75" customHeight="1" x14ac:dyDescent="0.25">
      <c r="A5" s="59" t="s">
        <v>25</v>
      </c>
      <c r="B5" s="60">
        <v>378.51</v>
      </c>
      <c r="C5" s="61">
        <v>3</v>
      </c>
    </row>
    <row r="6" spans="1:3" s="49" customFormat="1" ht="30.75" customHeight="1" x14ac:dyDescent="0.25">
      <c r="A6" s="62" t="s">
        <v>27</v>
      </c>
      <c r="B6" s="63">
        <f>B3-(B4+B5)</f>
        <v>232.45000000000005</v>
      </c>
      <c r="C6" s="64">
        <v>4</v>
      </c>
    </row>
    <row r="7" spans="1:3" s="49" customFormat="1" ht="30.75" customHeight="1" x14ac:dyDescent="0.25">
      <c r="A7" s="50" t="s">
        <v>28</v>
      </c>
      <c r="B7" s="51">
        <f>B3-B6</f>
        <v>1353.51</v>
      </c>
      <c r="C7" s="52">
        <v>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D3BB1-DD7C-4B22-A0AE-A4BFD78784CC}">
  <dimension ref="A1:B13"/>
  <sheetViews>
    <sheetView topLeftCell="A5" workbookViewId="0">
      <selection activeCell="C29" sqref="C29"/>
    </sheetView>
  </sheetViews>
  <sheetFormatPr defaultRowHeight="15" x14ac:dyDescent="0.25"/>
  <cols>
    <col min="1" max="1" width="19" bestFit="1" customWidth="1"/>
  </cols>
  <sheetData>
    <row r="1" spans="1:2" x14ac:dyDescent="0.25">
      <c r="A1" t="s">
        <v>14</v>
      </c>
      <c r="B1" s="2">
        <v>0</v>
      </c>
    </row>
    <row r="2" spans="1:2" x14ac:dyDescent="0.25">
      <c r="A2" t="s">
        <v>4</v>
      </c>
      <c r="B2" s="2">
        <v>189.27</v>
      </c>
    </row>
    <row r="3" spans="1:2" x14ac:dyDescent="0.25">
      <c r="A3" t="s">
        <v>5</v>
      </c>
      <c r="B3" s="2">
        <v>378.51</v>
      </c>
    </row>
    <row r="4" spans="1:2" x14ac:dyDescent="0.25">
      <c r="A4" t="s">
        <v>6</v>
      </c>
      <c r="B4" s="2">
        <v>542.78</v>
      </c>
    </row>
    <row r="5" spans="1:2" x14ac:dyDescent="0.25">
      <c r="B5" s="2"/>
    </row>
    <row r="6" spans="1:2" x14ac:dyDescent="0.25">
      <c r="A6" t="s">
        <v>15</v>
      </c>
      <c r="B6" s="2">
        <v>0</v>
      </c>
    </row>
    <row r="7" spans="1:2" x14ac:dyDescent="0.25">
      <c r="A7" t="s">
        <v>11</v>
      </c>
      <c r="B7" s="2">
        <v>50</v>
      </c>
    </row>
    <row r="8" spans="1:2" x14ac:dyDescent="0.25">
      <c r="B8" s="2"/>
    </row>
    <row r="9" spans="1:2" x14ac:dyDescent="0.25">
      <c r="A9" t="s">
        <v>16</v>
      </c>
      <c r="B9" s="2">
        <v>0</v>
      </c>
    </row>
    <row r="10" spans="1:2" x14ac:dyDescent="0.25">
      <c r="A10" t="s">
        <v>12</v>
      </c>
      <c r="B10" s="2">
        <v>100</v>
      </c>
    </row>
    <row r="11" spans="1:2" x14ac:dyDescent="0.25">
      <c r="B11" s="2"/>
    </row>
    <row r="12" spans="1:2" x14ac:dyDescent="0.25">
      <c r="A12" t="s">
        <v>17</v>
      </c>
      <c r="B12" s="2">
        <v>0</v>
      </c>
    </row>
    <row r="13" spans="1:2" x14ac:dyDescent="0.25">
      <c r="A13" t="s">
        <v>13</v>
      </c>
      <c r="B13" s="2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Poračun</vt:lpstr>
      <vt:lpstr>Od 01.10.2026 dalje</vt:lpstr>
      <vt:lpstr>Šifranti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 Štesl</dc:creator>
  <cp:lastModifiedBy>Andrej Štesl</cp:lastModifiedBy>
  <cp:lastPrinted>2026-07-15T17:20:01Z</cp:lastPrinted>
  <dcterms:created xsi:type="dcterms:W3CDTF">2026-06-10T07:07:59Z</dcterms:created>
  <dcterms:modified xsi:type="dcterms:W3CDTF">2026-10-05T09:22:12Z</dcterms:modified>
</cp:coreProperties>
</file>